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Marcela Romo\Circulares\INFORMATE 2026\"/>
    </mc:Choice>
  </mc:AlternateContent>
  <xr:revisionPtr revIDLastSave="0" documentId="13_ncr:1_{DC4510AB-F3A3-4AC7-989C-40D4289DBF82}" xr6:coauthVersionLast="47" xr6:coauthVersionMax="47" xr10:uidLastSave="{00000000-0000-0000-0000-000000000000}"/>
  <bookViews>
    <workbookView xWindow="-120" yWindow="-120" windowWidth="20730" windowHeight="11040" xr2:uid="{DF230121-5A2D-48F6-9750-53C9166CCE1B}"/>
  </bookViews>
  <sheets>
    <sheet name="APORTES VOL. A FONDOS DE PENS" sheetId="2" r:id="rId1"/>
    <sheet name="MOV APORTES VOLUNT F. DE PENS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2" l="1"/>
  <c r="D23" i="2"/>
  <c r="D35" i="2"/>
  <c r="D37" i="2"/>
  <c r="D38" i="2" s="1"/>
  <c r="G15" i="3"/>
  <c r="G13" i="3"/>
  <c r="G23" i="3" s="1"/>
  <c r="G12" i="3"/>
  <c r="G16" i="3" s="1"/>
  <c r="C16" i="3"/>
  <c r="C26" i="3" s="1"/>
  <c r="E14" i="3"/>
  <c r="F14" i="3"/>
  <c r="D14" i="3"/>
  <c r="C14" i="3"/>
  <c r="G28" i="2"/>
  <c r="F28" i="2"/>
  <c r="H27" i="2"/>
  <c r="H28" i="2" s="1"/>
  <c r="G25" i="2"/>
  <c r="F24" i="2"/>
  <c r="C23" i="2"/>
  <c r="G22" i="2"/>
  <c r="C22" i="2"/>
  <c r="G21" i="2"/>
  <c r="G24" i="2" s="1"/>
  <c r="C21" i="2"/>
  <c r="G20" i="2"/>
  <c r="G19" i="2"/>
  <c r="G18" i="2"/>
  <c r="F17" i="2"/>
  <c r="D17" i="2"/>
  <c r="D26" i="2" s="1"/>
  <c r="G16" i="2"/>
  <c r="G15" i="2"/>
  <c r="G14" i="2"/>
  <c r="G14" i="3" l="1"/>
  <c r="G22" i="3" s="1"/>
  <c r="D16" i="3"/>
  <c r="C17" i="3"/>
  <c r="C18" i="3" s="1"/>
  <c r="C19" i="3" s="1"/>
  <c r="D40" i="2"/>
  <c r="F26" i="2"/>
  <c r="G17" i="2"/>
  <c r="G26" i="2" s="1"/>
  <c r="C18" i="2"/>
  <c r="E16" i="3" l="1"/>
  <c r="D17" i="3"/>
  <c r="D18" i="3" s="1"/>
  <c r="D26" i="3"/>
  <c r="D19" i="3" l="1"/>
  <c r="F16" i="3"/>
  <c r="E26" i="3"/>
  <c r="E17" i="3"/>
  <c r="E18" i="3" l="1"/>
  <c r="E19" i="3" l="1"/>
  <c r="F17" i="3"/>
  <c r="G17" i="3" s="1"/>
  <c r="G24" i="3" l="1"/>
  <c r="F18" i="3"/>
  <c r="G18" i="3" l="1"/>
  <c r="F19" i="3"/>
  <c r="G19" i="3" s="1"/>
  <c r="G25" i="3"/>
  <c r="G26" i="3" s="1"/>
  <c r="F26" i="3"/>
</calcChain>
</file>

<file path=xl/sharedStrings.xml><?xml version="1.0" encoding="utf-8"?>
<sst xmlns="http://schemas.openxmlformats.org/spreadsheetml/2006/main" count="62" uniqueCount="60">
  <si>
    <t xml:space="preserve">INGRESOS NETOS </t>
  </si>
  <si>
    <t xml:space="preserve">40% de los ingresos netos </t>
  </si>
  <si>
    <t xml:space="preserve">Impuesto sobre la renta </t>
  </si>
  <si>
    <t>Tarifa del impuesto sobre la renta líquida gravable</t>
  </si>
  <si>
    <t xml:space="preserve">Retención </t>
  </si>
  <si>
    <t>con aportes</t>
  </si>
  <si>
    <t>Retención</t>
  </si>
  <si>
    <t>sin aportes</t>
  </si>
  <si>
    <t>Contingente</t>
  </si>
  <si>
    <t xml:space="preserve">Menos costos y gastos del año </t>
  </si>
  <si>
    <t xml:space="preserve">Renta líquida gravable anual </t>
  </si>
  <si>
    <t>Limitantes</t>
  </si>
  <si>
    <t>Informativos</t>
  </si>
  <si>
    <t>Declaración</t>
  </si>
  <si>
    <t>Año 2025</t>
  </si>
  <si>
    <t>APORTES VOLUNTARIOS A FONDOS PRIVADOS DE PENSIONES DE UN PROFESIONAL INDEPENDIENTE</t>
  </si>
  <si>
    <t xml:space="preserve">Ingresos brutos por honorarios  </t>
  </si>
  <si>
    <t>Ingresos por honorios  aportados  a fondos de pensiones</t>
  </si>
  <si>
    <t>Aportes sin</t>
  </si>
  <si>
    <t xml:space="preserve"> beneficio</t>
  </si>
  <si>
    <t>TRATAMIENTO TRIBUTARIO EN EL AÑO DEL APORTE Y EN EL AÑO DEL RETIRO. CÁLCULO DE LA RETENCIÓN EN LA FUENTE CONTINGENTE</t>
  </si>
  <si>
    <t>mensuales</t>
  </si>
  <si>
    <t xml:space="preserve">en el año </t>
  </si>
  <si>
    <t xml:space="preserve">Retención en la fuente mensual y retención contingente </t>
  </si>
  <si>
    <t xml:space="preserve">Conceptos </t>
  </si>
  <si>
    <t xml:space="preserve">Rendimientos financieros </t>
  </si>
  <si>
    <t xml:space="preserve">Rentas exentas en cada año </t>
  </si>
  <si>
    <t>Acumulados</t>
  </si>
  <si>
    <t xml:space="preserve">APORTES Y RENDIMIENTOS </t>
  </si>
  <si>
    <t xml:space="preserve">Menos retención en la fuente acumulada del año </t>
  </si>
  <si>
    <t xml:space="preserve"> APORTES VOLUNTARIOS A FONDOS DE PENSIONES POR PERSONA JUBILADA</t>
  </si>
  <si>
    <t>Total 1.340 UVT * 49.799  por deducciones y rentas exentas</t>
  </si>
  <si>
    <t xml:space="preserve">Ingresos disminuida con rentas exentas y deducciones </t>
  </si>
  <si>
    <t xml:space="preserve">Retención en la fuente real y contingente </t>
  </si>
  <si>
    <t>Dedución por interses sobre préstamo de vivienda: 1.200 UVT</t>
  </si>
  <si>
    <t>Una doceava parte del ingreso gravable, máximo 2.500 UVT</t>
  </si>
  <si>
    <t>Más ingresos por pensiones de jubilación</t>
  </si>
  <si>
    <t>impuesto de renta neto por pagar</t>
  </si>
  <si>
    <t>Aportes máximo 3.800 UVT</t>
  </si>
  <si>
    <t>Aportes obligatorios a fondos de pensiones y salud</t>
  </si>
  <si>
    <t>(2) Los retiros de capital y rendimientos exentos no se declaran</t>
  </si>
  <si>
    <t>Aportes de honorarios recibidos</t>
  </si>
  <si>
    <t>Máximo valor de aportes vol a fondos de pens. año y mes: 30%</t>
  </si>
  <si>
    <t>Retiros de aportes a fondos de pensiones sin beneficios</t>
  </si>
  <si>
    <t>Menos aportes a salud + pensiones exentas</t>
  </si>
  <si>
    <t>Retiro de rendimientos de fondos de pens. gravados R.fuente 7%</t>
  </si>
  <si>
    <t>(1) Los retiros de rendimientos gravados se declaran y los retiros de capital sin beneficio ya se declararon</t>
  </si>
  <si>
    <t xml:space="preserve">Ingresos gravados en cada año </t>
  </si>
  <si>
    <t>Retiro de rendimientos exentos: año 2026      (2)</t>
  </si>
  <si>
    <t>Retiro de rendimientos gravados: año 2025  (1)</t>
  </si>
  <si>
    <t xml:space="preserve">Retiro de capital  sin beneficios: año 2025     (1)  </t>
  </si>
  <si>
    <t>Total aportes y retiros por año</t>
  </si>
  <si>
    <t>RETIROS DE CAPITAL Y RENDIMIENTOS</t>
  </si>
  <si>
    <t>Rendimientos financieros exentos año</t>
  </si>
  <si>
    <t>Capital y rendimientos exentos acumulados</t>
  </si>
  <si>
    <t>Acumulado que genera rendimientos gravados</t>
  </si>
  <si>
    <t>Deducción por aportes a cesantias como independiente:</t>
  </si>
  <si>
    <t xml:space="preserve">Aportes  y rendimientos acumulados </t>
  </si>
  <si>
    <t>Retiro de capital exento: año 2026                     (2)</t>
  </si>
  <si>
    <t>Este será el tratamiento tributario aunque el Fondo de Pensiones certifique que los retiros cumplen los requisitos de pensión, por tratarse de una persona jubilada, quien los retiró antes de 10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</si>
</sst>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00B0F0"/>
      <name val="Aptos Narrow"/>
      <family val="2"/>
      <scheme val="minor"/>
    </font>
    <font>
      <b/>
      <sz val="12"/>
      <color theme="1"/>
      <name val="Aptos Narrow"/>
      <family val="2"/>
      <scheme val="minor"/>
    </font>
    <font>
      <u/>
      <sz val="11"/>
      <color rgb="FFFF0000"/>
      <name val="Aptos Narrow"/>
      <family val="2"/>
      <scheme val="minor"/>
    </font>
    <font>
      <b/>
      <u/>
      <sz val="11"/>
      <name val="Aptos Narrow"/>
      <family val="2"/>
      <scheme val="minor"/>
    </font>
    <font>
      <sz val="12"/>
      <color theme="1"/>
      <name val="Aptos Narrow"/>
      <family val="2"/>
      <scheme val="minor"/>
    </font>
    <font>
      <sz val="12"/>
      <color rgb="FF00B0F0"/>
      <name val="Aptos Narrow"/>
      <family val="2"/>
      <scheme val="minor"/>
    </font>
    <font>
      <b/>
      <sz val="12"/>
      <color rgb="FF00B0F0"/>
      <name val="Aptos Narrow"/>
      <family val="2"/>
      <scheme val="minor"/>
    </font>
    <font>
      <sz val="11"/>
      <color rgb="FF00B0F0"/>
      <name val="Aptos Narrow"/>
      <family val="2"/>
      <scheme val="minor"/>
    </font>
    <font>
      <b/>
      <sz val="11"/>
      <color rgb="FF7030A0"/>
      <name val="Aptos Narrow"/>
      <family val="2"/>
      <scheme val="minor"/>
    </font>
    <font>
      <b/>
      <sz val="11"/>
      <name val="Aptos Narrow"/>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46">
    <xf numFmtId="0" fontId="0" fillId="0" borderId="0" xfId="0"/>
    <xf numFmtId="3" fontId="0" fillId="0" borderId="0" xfId="0" applyNumberFormat="1"/>
    <xf numFmtId="0" fontId="2" fillId="0" borderId="0" xfId="0" applyFont="1"/>
    <xf numFmtId="3" fontId="2" fillId="0" borderId="0" xfId="0" applyNumberFormat="1" applyFont="1"/>
    <xf numFmtId="0" fontId="0" fillId="2" borderId="6" xfId="0" applyFill="1" applyBorder="1"/>
    <xf numFmtId="0" fontId="0" fillId="2" borderId="13" xfId="0" applyFill="1" applyBorder="1"/>
    <xf numFmtId="0" fontId="0" fillId="2" borderId="25" xfId="0" applyFill="1" applyBorder="1"/>
    <xf numFmtId="0" fontId="0" fillId="2" borderId="27" xfId="0" applyFill="1" applyBorder="1"/>
    <xf numFmtId="0" fontId="2" fillId="2" borderId="26" xfId="0" applyFont="1" applyFill="1" applyBorder="1"/>
    <xf numFmtId="0" fontId="2" fillId="2" borderId="29" xfId="0" applyFont="1" applyFill="1" applyBorder="1" applyAlignment="1">
      <alignment horizontal="center"/>
    </xf>
    <xf numFmtId="0" fontId="0" fillId="2" borderId="29" xfId="0" applyFill="1" applyBorder="1" applyAlignment="1">
      <alignment horizontal="center"/>
    </xf>
    <xf numFmtId="0" fontId="2" fillId="2" borderId="30" xfId="0" applyFont="1" applyFill="1" applyBorder="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xf>
    <xf numFmtId="0" fontId="2" fillId="2" borderId="17" xfId="0" applyFont="1" applyFill="1" applyBorder="1" applyAlignment="1">
      <alignment horizontal="center"/>
    </xf>
    <xf numFmtId="0" fontId="2" fillId="2" borderId="8" xfId="0" applyFont="1" applyFill="1" applyBorder="1" applyAlignment="1">
      <alignment horizontal="center"/>
    </xf>
    <xf numFmtId="0" fontId="0" fillId="2" borderId="8" xfId="0" applyFill="1" applyBorder="1" applyAlignment="1">
      <alignment horizontal="center"/>
    </xf>
    <xf numFmtId="0" fontId="2" fillId="2" borderId="9" xfId="0" applyFont="1" applyFill="1" applyBorder="1" applyAlignment="1">
      <alignment horizontal="center"/>
    </xf>
    <xf numFmtId="0" fontId="0" fillId="0" borderId="0" xfId="0" applyAlignment="1">
      <alignment horizontal="center"/>
    </xf>
    <xf numFmtId="3" fontId="0" fillId="0" borderId="15" xfId="0" applyNumberFormat="1" applyBorder="1" applyAlignment="1">
      <alignment horizontal="center"/>
    </xf>
    <xf numFmtId="3" fontId="0" fillId="0" borderId="2" xfId="0" applyNumberFormat="1" applyBorder="1" applyAlignment="1">
      <alignment horizontal="center"/>
    </xf>
    <xf numFmtId="3" fontId="0" fillId="0" borderId="14" xfId="0" applyNumberFormat="1" applyBorder="1" applyAlignment="1">
      <alignment horizontal="center"/>
    </xf>
    <xf numFmtId="3" fontId="0" fillId="0" borderId="3" xfId="0" applyNumberFormat="1" applyBorder="1" applyAlignment="1">
      <alignment horizontal="center"/>
    </xf>
    <xf numFmtId="0" fontId="0" fillId="0" borderId="16" xfId="0" applyBorder="1" applyAlignment="1">
      <alignment horizontal="center"/>
    </xf>
    <xf numFmtId="3" fontId="0" fillId="0" borderId="17" xfId="0" applyNumberFormat="1" applyBorder="1" applyAlignment="1">
      <alignment horizontal="center"/>
    </xf>
    <xf numFmtId="3" fontId="0" fillId="0" borderId="20" xfId="0" applyNumberFormat="1" applyBorder="1" applyAlignment="1">
      <alignment horizontal="center"/>
    </xf>
    <xf numFmtId="3" fontId="0" fillId="0" borderId="16" xfId="0" applyNumberFormat="1" applyBorder="1" applyAlignment="1">
      <alignment horizontal="center"/>
    </xf>
    <xf numFmtId="3" fontId="0" fillId="0" borderId="1" xfId="0" applyNumberFormat="1" applyBorder="1" applyAlignment="1">
      <alignment horizontal="center"/>
    </xf>
    <xf numFmtId="3" fontId="0" fillId="0" borderId="12" xfId="0" applyNumberFormat="1" applyBorder="1" applyAlignment="1">
      <alignment horizontal="center"/>
    </xf>
    <xf numFmtId="0" fontId="0" fillId="0" borderId="1" xfId="0" applyBorder="1" applyAlignment="1">
      <alignment horizontal="center"/>
    </xf>
    <xf numFmtId="3" fontId="1" fillId="0" borderId="16" xfId="0" applyNumberFormat="1" applyFont="1" applyBorder="1" applyAlignment="1">
      <alignment horizontal="center"/>
    </xf>
    <xf numFmtId="3" fontId="1" fillId="0" borderId="1" xfId="0" applyNumberFormat="1" applyFont="1" applyBorder="1" applyAlignment="1">
      <alignment horizontal="center"/>
    </xf>
    <xf numFmtId="3" fontId="2" fillId="0" borderId="20" xfId="0" applyNumberFormat="1" applyFont="1" applyBorder="1" applyAlignment="1">
      <alignment horizontal="center"/>
    </xf>
    <xf numFmtId="3" fontId="2" fillId="0" borderId="16" xfId="0" applyNumberFormat="1" applyFont="1" applyBorder="1" applyAlignment="1">
      <alignment horizontal="center"/>
    </xf>
    <xf numFmtId="0" fontId="0" fillId="0" borderId="17" xfId="0" applyBorder="1" applyAlignment="1">
      <alignment horizontal="center"/>
    </xf>
    <xf numFmtId="3" fontId="6" fillId="0" borderId="20" xfId="0" applyNumberFormat="1" applyFont="1" applyBorder="1" applyAlignment="1">
      <alignment horizontal="center"/>
    </xf>
    <xf numFmtId="3" fontId="0" fillId="0" borderId="22" xfId="0" applyNumberFormat="1" applyBorder="1" applyAlignment="1">
      <alignment horizontal="center"/>
    </xf>
    <xf numFmtId="3" fontId="0" fillId="0" borderId="23" xfId="0" applyNumberFormat="1" applyBorder="1" applyAlignment="1">
      <alignment horizontal="center"/>
    </xf>
    <xf numFmtId="3" fontId="0" fillId="0" borderId="21" xfId="0" applyNumberFormat="1" applyBorder="1" applyAlignment="1">
      <alignment horizontal="center"/>
    </xf>
    <xf numFmtId="3" fontId="0" fillId="0" borderId="18" xfId="0" applyNumberFormat="1" applyBorder="1" applyAlignment="1">
      <alignment horizontal="center"/>
    </xf>
    <xf numFmtId="3" fontId="0" fillId="0" borderId="7" xfId="0" applyNumberFormat="1" applyBorder="1" applyAlignment="1">
      <alignment horizontal="center"/>
    </xf>
    <xf numFmtId="3" fontId="0" fillId="0" borderId="19" xfId="0" applyNumberFormat="1" applyBorder="1" applyAlignment="1">
      <alignment horizontal="center"/>
    </xf>
    <xf numFmtId="3" fontId="0" fillId="0" borderId="8" xfId="0" applyNumberFormat="1" applyBorder="1" applyAlignment="1">
      <alignment horizontal="center"/>
    </xf>
    <xf numFmtId="0" fontId="0" fillId="0" borderId="1" xfId="0" applyBorder="1"/>
    <xf numFmtId="3" fontId="2" fillId="0" borderId="1" xfId="0" applyNumberFormat="1" applyFont="1" applyBorder="1" applyAlignment="1">
      <alignment horizontal="center"/>
    </xf>
    <xf numFmtId="0" fontId="4" fillId="0" borderId="3" xfId="0" applyFont="1" applyBorder="1" applyAlignment="1">
      <alignment horizontal="center"/>
    </xf>
    <xf numFmtId="0" fontId="0" fillId="0" borderId="16" xfId="0" applyBorder="1"/>
    <xf numFmtId="3" fontId="2" fillId="0" borderId="8" xfId="0" applyNumberFormat="1" applyFont="1" applyBorder="1" applyAlignment="1">
      <alignment horizontal="center"/>
    </xf>
    <xf numFmtId="3" fontId="10" fillId="0" borderId="1" xfId="0" applyNumberFormat="1" applyFont="1" applyBorder="1" applyAlignment="1">
      <alignment horizontal="center"/>
    </xf>
    <xf numFmtId="3" fontId="3" fillId="0" borderId="1" xfId="0" applyNumberFormat="1" applyFont="1" applyBorder="1" applyAlignment="1">
      <alignment horizontal="center"/>
    </xf>
    <xf numFmtId="3" fontId="2" fillId="0" borderId="12" xfId="0" applyNumberFormat="1" applyFont="1" applyBorder="1" applyAlignment="1">
      <alignment horizontal="center"/>
    </xf>
    <xf numFmtId="3" fontId="10" fillId="0" borderId="12" xfId="0" applyNumberFormat="1" applyFont="1" applyBorder="1" applyAlignment="1">
      <alignment horizontal="center"/>
    </xf>
    <xf numFmtId="3" fontId="3" fillId="0" borderId="12" xfId="0" applyNumberFormat="1" applyFont="1" applyBorder="1" applyAlignment="1">
      <alignment horizontal="center"/>
    </xf>
    <xf numFmtId="3" fontId="2" fillId="0" borderId="33" xfId="0" applyNumberFormat="1" applyFont="1" applyBorder="1"/>
    <xf numFmtId="3" fontId="3" fillId="0" borderId="33" xfId="0" applyNumberFormat="1" applyFont="1" applyBorder="1"/>
    <xf numFmtId="3" fontId="3" fillId="0" borderId="33" xfId="0" applyNumberFormat="1" applyFont="1" applyBorder="1" applyAlignment="1">
      <alignment horizontal="center"/>
    </xf>
    <xf numFmtId="3" fontId="2" fillId="0" borderId="34" xfId="0" applyNumberFormat="1" applyFont="1" applyBorder="1"/>
    <xf numFmtId="3" fontId="2" fillId="0" borderId="33" xfId="0" applyNumberFormat="1" applyFont="1" applyBorder="1" applyAlignment="1">
      <alignment horizontal="center"/>
    </xf>
    <xf numFmtId="3" fontId="2" fillId="0" borderId="10" xfId="0" applyNumberFormat="1" applyFont="1" applyBorder="1" applyAlignment="1">
      <alignment horizontal="center"/>
    </xf>
    <xf numFmtId="0" fontId="0" fillId="0" borderId="36" xfId="0" applyBorder="1"/>
    <xf numFmtId="0" fontId="4" fillId="0" borderId="11" xfId="0" applyFont="1" applyBorder="1" applyAlignment="1">
      <alignment horizontal="center"/>
    </xf>
    <xf numFmtId="3" fontId="11" fillId="0" borderId="16" xfId="0" applyNumberFormat="1" applyFont="1" applyBorder="1" applyAlignment="1">
      <alignment horizontal="center"/>
    </xf>
    <xf numFmtId="3" fontId="12" fillId="0" borderId="16" xfId="0" applyNumberFormat="1" applyFont="1" applyBorder="1" applyAlignment="1">
      <alignment horizontal="center"/>
    </xf>
    <xf numFmtId="0" fontId="2" fillId="2" borderId="40" xfId="0" applyFont="1" applyFill="1" applyBorder="1" applyAlignment="1">
      <alignment horizontal="center"/>
    </xf>
    <xf numFmtId="0" fontId="2" fillId="2" borderId="41" xfId="0" applyFont="1" applyFill="1" applyBorder="1" applyAlignment="1">
      <alignment horizontal="center"/>
    </xf>
    <xf numFmtId="0" fontId="2" fillId="2" borderId="42" xfId="0" applyFont="1" applyFill="1" applyBorder="1" applyAlignment="1">
      <alignment horizontal="center"/>
    </xf>
    <xf numFmtId="0" fontId="2" fillId="0" borderId="0" xfId="0" applyFont="1" applyAlignment="1">
      <alignment horizontal="center"/>
    </xf>
    <xf numFmtId="0" fontId="0" fillId="0" borderId="2" xfId="0" applyBorder="1" applyAlignment="1">
      <alignment horizontal="center"/>
    </xf>
    <xf numFmtId="0" fontId="0" fillId="0" borderId="20" xfId="0" applyBorder="1" applyAlignment="1">
      <alignment horizontal="center"/>
    </xf>
    <xf numFmtId="3" fontId="3" fillId="0" borderId="20" xfId="0" applyNumberFormat="1" applyFont="1" applyBorder="1" applyAlignment="1">
      <alignment horizontal="center"/>
    </xf>
    <xf numFmtId="3" fontId="4" fillId="0" borderId="20" xfId="0" applyNumberFormat="1" applyFont="1" applyBorder="1" applyAlignment="1">
      <alignment horizontal="center"/>
    </xf>
    <xf numFmtId="3" fontId="9" fillId="0" borderId="20" xfId="0" applyNumberFormat="1" applyFont="1" applyBorder="1" applyAlignment="1">
      <alignment horizontal="center"/>
    </xf>
    <xf numFmtId="0" fontId="0" fillId="0" borderId="20" xfId="0" applyBorder="1"/>
    <xf numFmtId="0" fontId="2" fillId="0" borderId="25" xfId="0" applyFont="1" applyBorder="1" applyAlignment="1">
      <alignment horizontal="center"/>
    </xf>
    <xf numFmtId="3" fontId="0" fillId="0" borderId="36" xfId="0" applyNumberFormat="1" applyBorder="1" applyAlignment="1">
      <alignment horizontal="center"/>
    </xf>
    <xf numFmtId="3" fontId="0" fillId="0" borderId="33" xfId="0" applyNumberFormat="1" applyBorder="1" applyAlignment="1">
      <alignment horizontal="center"/>
    </xf>
    <xf numFmtId="3" fontId="5" fillId="0" borderId="33" xfId="0" applyNumberFormat="1" applyFont="1" applyBorder="1" applyAlignment="1">
      <alignment horizontal="center"/>
    </xf>
    <xf numFmtId="0" fontId="0" fillId="0" borderId="33" xfId="0" applyBorder="1" applyAlignment="1">
      <alignment horizontal="center"/>
    </xf>
    <xf numFmtId="3" fontId="1" fillId="0" borderId="33" xfId="0" applyNumberFormat="1" applyFont="1" applyBorder="1" applyAlignment="1">
      <alignment horizontal="center"/>
    </xf>
    <xf numFmtId="3" fontId="12" fillId="0" borderId="33" xfId="0" applyNumberFormat="1" applyFont="1" applyBorder="1" applyAlignment="1">
      <alignment horizontal="center"/>
    </xf>
    <xf numFmtId="3" fontId="4" fillId="0" borderId="33" xfId="0" applyNumberFormat="1" applyFont="1" applyBorder="1" applyAlignment="1">
      <alignment horizontal="center"/>
    </xf>
    <xf numFmtId="3" fontId="7" fillId="0" borderId="33" xfId="0" applyNumberFormat="1" applyFont="1" applyBorder="1" applyAlignment="1">
      <alignment horizontal="center"/>
    </xf>
    <xf numFmtId="3" fontId="8" fillId="0" borderId="33" xfId="0" applyNumberFormat="1" applyFont="1" applyBorder="1" applyAlignment="1">
      <alignment horizontal="center"/>
    </xf>
    <xf numFmtId="3" fontId="11" fillId="0" borderId="33" xfId="0" applyNumberFormat="1" applyFont="1" applyBorder="1" applyAlignment="1">
      <alignment horizontal="center"/>
    </xf>
    <xf numFmtId="3" fontId="0" fillId="0" borderId="43" xfId="0" applyNumberFormat="1" applyBorder="1" applyAlignment="1">
      <alignment horizontal="center"/>
    </xf>
    <xf numFmtId="10" fontId="2" fillId="0" borderId="34" xfId="0" applyNumberFormat="1"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7" xfId="0" applyBorder="1"/>
    <xf numFmtId="3" fontId="0" fillId="0" borderId="9" xfId="0" applyNumberFormat="1" applyBorder="1" applyAlignment="1">
      <alignment horizontal="center"/>
    </xf>
    <xf numFmtId="0" fontId="2" fillId="0" borderId="6" xfId="0" applyFont="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3" fontId="0" fillId="0" borderId="48" xfId="0" applyNumberFormat="1" applyBorder="1" applyAlignment="1">
      <alignment horizontal="center"/>
    </xf>
    <xf numFmtId="3" fontId="0" fillId="0" borderId="49" xfId="0" applyNumberFormat="1" applyBorder="1" applyAlignment="1">
      <alignment horizontal="center"/>
    </xf>
    <xf numFmtId="3" fontId="0" fillId="0" borderId="35" xfId="0" applyNumberFormat="1" applyBorder="1" applyAlignment="1">
      <alignment horizontal="center"/>
    </xf>
    <xf numFmtId="3" fontId="0" fillId="0" borderId="38" xfId="0" applyNumberFormat="1" applyBorder="1"/>
    <xf numFmtId="3" fontId="4" fillId="0" borderId="39" xfId="0" applyNumberFormat="1" applyFont="1" applyBorder="1" applyAlignment="1">
      <alignment horizontal="center"/>
    </xf>
    <xf numFmtId="3" fontId="4" fillId="0" borderId="50" xfId="0" applyNumberFormat="1" applyFont="1" applyBorder="1" applyAlignment="1">
      <alignment horizontal="center"/>
    </xf>
    <xf numFmtId="3" fontId="0" fillId="0" borderId="29" xfId="0" applyNumberFormat="1" applyBorder="1" applyAlignment="1">
      <alignment horizontal="center"/>
    </xf>
    <xf numFmtId="3" fontId="2" fillId="0" borderId="32" xfId="0" applyNumberFormat="1" applyFont="1" applyBorder="1" applyAlignment="1">
      <alignment horizontal="center"/>
    </xf>
    <xf numFmtId="3" fontId="3" fillId="0" borderId="17" xfId="0" applyNumberFormat="1" applyFont="1" applyBorder="1" applyAlignment="1">
      <alignment horizontal="center"/>
    </xf>
    <xf numFmtId="3" fontId="3" fillId="0" borderId="34" xfId="0" applyNumberFormat="1" applyFont="1" applyBorder="1" applyAlignment="1">
      <alignment horizontal="center"/>
    </xf>
    <xf numFmtId="0" fontId="2" fillId="4" borderId="14" xfId="0" applyFont="1" applyFill="1" applyBorder="1"/>
    <xf numFmtId="0" fontId="0" fillId="4" borderId="16" xfId="0" applyFill="1" applyBorder="1"/>
    <xf numFmtId="0" fontId="10" fillId="4" borderId="16" xfId="0" applyFont="1" applyFill="1" applyBorder="1"/>
    <xf numFmtId="0" fontId="2" fillId="4" borderId="16" xfId="0" applyFont="1" applyFill="1" applyBorder="1"/>
    <xf numFmtId="0" fontId="2" fillId="4" borderId="7" xfId="0" applyFont="1" applyFill="1" applyBorder="1"/>
    <xf numFmtId="0" fontId="2" fillId="4" borderId="37" xfId="0" applyFont="1" applyFill="1" applyBorder="1"/>
    <xf numFmtId="0" fontId="0" fillId="4" borderId="28" xfId="0" applyFill="1" applyBorder="1"/>
    <xf numFmtId="0" fontId="0" fillId="5" borderId="26" xfId="0" applyFill="1" applyBorder="1"/>
    <xf numFmtId="0" fontId="0" fillId="5" borderId="36" xfId="0" applyFill="1" applyBorder="1"/>
    <xf numFmtId="0" fontId="0" fillId="5" borderId="33" xfId="0" applyFill="1" applyBorder="1"/>
    <xf numFmtId="0" fontId="2" fillId="5" borderId="33" xfId="0" applyFont="1" applyFill="1" applyBorder="1"/>
    <xf numFmtId="0" fontId="3" fillId="5" borderId="33" xfId="0" applyFont="1" applyFill="1" applyBorder="1"/>
    <xf numFmtId="0" fontId="4" fillId="5" borderId="33" xfId="0" applyFont="1" applyFill="1" applyBorder="1"/>
    <xf numFmtId="0" fontId="9" fillId="5" borderId="33" xfId="0" applyFont="1" applyFill="1" applyBorder="1"/>
    <xf numFmtId="0" fontId="10" fillId="5" borderId="33" xfId="0" applyFont="1" applyFill="1" applyBorder="1"/>
    <xf numFmtId="0" fontId="11" fillId="5" borderId="26" xfId="0" applyFont="1" applyFill="1" applyBorder="1"/>
    <xf numFmtId="0" fontId="0" fillId="5" borderId="34" xfId="0" applyFill="1" applyBorder="1"/>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24" xfId="0" applyFont="1" applyFill="1" applyBorder="1" applyAlignment="1">
      <alignment horizontal="center"/>
    </xf>
    <xf numFmtId="0" fontId="2" fillId="2" borderId="0" xfId="0" applyFont="1" applyFill="1" applyAlignment="1">
      <alignment horizontal="center"/>
    </xf>
    <xf numFmtId="0" fontId="0" fillId="0" borderId="0" xfId="0" applyAlignment="1">
      <alignment horizontal="left" wrapText="1"/>
    </xf>
    <xf numFmtId="3" fontId="5" fillId="3" borderId="33" xfId="0" applyNumberFormat="1" applyFont="1" applyFill="1" applyBorder="1" applyAlignment="1">
      <alignment horizontal="center"/>
    </xf>
    <xf numFmtId="3" fontId="0" fillId="3" borderId="20" xfId="0" applyNumberFormat="1" applyFill="1" applyBorder="1" applyAlignment="1">
      <alignment horizontal="center"/>
    </xf>
    <xf numFmtId="3" fontId="5" fillId="3" borderId="16" xfId="0" applyNumberFormat="1" applyFont="1" applyFill="1" applyBorder="1" applyAlignment="1">
      <alignment horizontal="center"/>
    </xf>
    <xf numFmtId="3" fontId="1" fillId="3" borderId="1" xfId="0" applyNumberFormat="1" applyFont="1" applyFill="1" applyBorder="1" applyAlignment="1">
      <alignment horizontal="center"/>
    </xf>
    <xf numFmtId="3" fontId="0" fillId="3" borderId="17" xfId="0" applyNumberFormat="1" applyFill="1" applyBorder="1" applyAlignment="1">
      <alignment horizontal="center"/>
    </xf>
    <xf numFmtId="3" fontId="2" fillId="3" borderId="48" xfId="0" applyNumberFormat="1" applyFont="1" applyFill="1" applyBorder="1" applyAlignment="1">
      <alignment horizontal="center"/>
    </xf>
    <xf numFmtId="3" fontId="0" fillId="3" borderId="16" xfId="0" applyNumberFormat="1" applyFill="1" applyBorder="1" applyAlignment="1">
      <alignment horizontal="center"/>
    </xf>
    <xf numFmtId="3" fontId="0" fillId="3" borderId="1" xfId="0" applyNumberFormat="1" applyFill="1" applyBorder="1" applyAlignment="1">
      <alignment horizontal="center"/>
    </xf>
    <xf numFmtId="3" fontId="1" fillId="3" borderId="17" xfId="0" applyNumberFormat="1" applyFont="1" applyFill="1" applyBorder="1" applyAlignment="1">
      <alignment horizontal="center"/>
    </xf>
    <xf numFmtId="0" fontId="0" fillId="0" borderId="0" xfId="0" applyFill="1"/>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24" xfId="0" applyFont="1" applyFill="1" applyBorder="1" applyAlignment="1">
      <alignment horizontal="center"/>
    </xf>
    <xf numFmtId="0" fontId="4" fillId="2" borderId="0" xfId="0" applyFont="1" applyFill="1" applyAlignment="1">
      <alignment horizontal="center"/>
    </xf>
    <xf numFmtId="0" fontId="4" fillId="2" borderId="13" xfId="0" applyFont="1" applyFill="1" applyBorder="1" applyAlignment="1">
      <alignment horizontal="center"/>
    </xf>
    <xf numFmtId="0" fontId="0" fillId="2" borderId="37" xfId="0" applyFill="1" applyBorder="1"/>
    <xf numFmtId="0" fontId="4" fillId="2" borderId="38" xfId="0" applyFont="1" applyFill="1" applyBorder="1" applyAlignment="1">
      <alignment horizontal="center"/>
    </xf>
    <xf numFmtId="0" fontId="4" fillId="2" borderId="39" xfId="0" applyFont="1" applyFill="1" applyBorder="1" applyAlignment="1">
      <alignment horizontal="center"/>
    </xf>
    <xf numFmtId="0" fontId="4" fillId="2" borderId="3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21166</xdr:colOff>
      <xdr:row>0</xdr:row>
      <xdr:rowOff>0</xdr:rowOff>
    </xdr:from>
    <xdr:to>
      <xdr:col>9</xdr:col>
      <xdr:colOff>42333</xdr:colOff>
      <xdr:row>6</xdr:row>
      <xdr:rowOff>169333</xdr:rowOff>
    </xdr:to>
    <xdr:pic>
      <xdr:nvPicPr>
        <xdr:cNvPr id="2" name="Imagen 1">
          <a:extLst>
            <a:ext uri="{FF2B5EF4-FFF2-40B4-BE49-F238E27FC236}">
              <a16:creationId xmlns:a16="http://schemas.microsoft.com/office/drawing/2014/main" id="{CD1737A2-9B84-4555-7977-77D9CDD6759A}"/>
            </a:ext>
          </a:extLst>
        </xdr:cNvPr>
        <xdr:cNvPicPr>
          <a:picLocks noChangeAspect="1"/>
        </xdr:cNvPicPr>
      </xdr:nvPicPr>
      <xdr:blipFill>
        <a:blip xmlns:r="http://schemas.openxmlformats.org/officeDocument/2006/relationships" r:embed="rId1"/>
        <a:stretch>
          <a:fillRect/>
        </a:stretch>
      </xdr:blipFill>
      <xdr:spPr>
        <a:xfrm>
          <a:off x="21166" y="0"/>
          <a:ext cx="8815917" cy="1312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6</xdr:row>
      <xdr:rowOff>169333</xdr:rowOff>
    </xdr:to>
    <xdr:pic>
      <xdr:nvPicPr>
        <xdr:cNvPr id="2" name="Imagen 1">
          <a:extLst>
            <a:ext uri="{FF2B5EF4-FFF2-40B4-BE49-F238E27FC236}">
              <a16:creationId xmlns:a16="http://schemas.microsoft.com/office/drawing/2014/main" id="{028D26F9-A574-4A23-9CD1-B4F2E859E471}"/>
            </a:ext>
          </a:extLst>
        </xdr:cNvPr>
        <xdr:cNvPicPr>
          <a:picLocks noChangeAspect="1"/>
        </xdr:cNvPicPr>
      </xdr:nvPicPr>
      <xdr:blipFill>
        <a:blip xmlns:r="http://schemas.openxmlformats.org/officeDocument/2006/relationships" r:embed="rId1"/>
        <a:stretch>
          <a:fillRect/>
        </a:stretch>
      </xdr:blipFill>
      <xdr:spPr>
        <a:xfrm>
          <a:off x="0" y="0"/>
          <a:ext cx="7029450" cy="13123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5DD87-46A3-4B85-AE54-E8204E422993}">
  <dimension ref="A1:K217"/>
  <sheetViews>
    <sheetView tabSelected="1" zoomScale="90" zoomScaleNormal="90" workbookViewId="0">
      <selection activeCell="B9" sqref="B9:H9"/>
    </sheetView>
  </sheetViews>
  <sheetFormatPr baseColWidth="10" defaultColWidth="0" defaultRowHeight="15" zeroHeight="1" x14ac:dyDescent="0.25"/>
  <cols>
    <col min="1" max="1" width="2.7109375" customWidth="1"/>
    <col min="2" max="2" width="55.140625" customWidth="1"/>
    <col min="3" max="3" width="12.42578125" bestFit="1" customWidth="1"/>
    <col min="4" max="4" width="13.140625" bestFit="1" customWidth="1"/>
    <col min="5" max="5" width="3.7109375" customWidth="1"/>
    <col min="6" max="6" width="11.5703125" bestFit="1" customWidth="1"/>
    <col min="7" max="7" width="11" bestFit="1" customWidth="1"/>
    <col min="8" max="8" width="11.28515625" customWidth="1"/>
    <col min="9" max="9" width="11.140625" bestFit="1" customWidth="1"/>
    <col min="10" max="10" width="1.140625" customWidth="1"/>
    <col min="11" max="11" width="0" hidden="1" customWidth="1"/>
    <col min="12" max="16384" width="11.42578125" hidden="1"/>
  </cols>
  <sheetData>
    <row r="1" spans="2:9" x14ac:dyDescent="0.25"/>
    <row r="2" spans="2:9" x14ac:dyDescent="0.25"/>
    <row r="3" spans="2:9" x14ac:dyDescent="0.25"/>
    <row r="4" spans="2:9" x14ac:dyDescent="0.25"/>
    <row r="5" spans="2:9" x14ac:dyDescent="0.25"/>
    <row r="6" spans="2:9" x14ac:dyDescent="0.25"/>
    <row r="7" spans="2:9" ht="15.75" thickBot="1" x14ac:dyDescent="0.3"/>
    <row r="8" spans="2:9" x14ac:dyDescent="0.25">
      <c r="B8" s="121" t="s">
        <v>15</v>
      </c>
      <c r="C8" s="122"/>
      <c r="D8" s="122"/>
      <c r="E8" s="122"/>
      <c r="F8" s="122"/>
      <c r="G8" s="122"/>
      <c r="H8" s="122"/>
      <c r="I8" s="4"/>
    </row>
    <row r="9" spans="2:9" ht="15.75" thickBot="1" x14ac:dyDescent="0.3">
      <c r="B9" s="123" t="s">
        <v>20</v>
      </c>
      <c r="C9" s="124"/>
      <c r="D9" s="124"/>
      <c r="E9" s="124"/>
      <c r="F9" s="124"/>
      <c r="G9" s="124"/>
      <c r="H9" s="124"/>
      <c r="I9" s="5"/>
    </row>
    <row r="10" spans="2:9" x14ac:dyDescent="0.25">
      <c r="B10" s="6"/>
      <c r="C10" s="63" t="s">
        <v>11</v>
      </c>
      <c r="D10" s="9" t="s">
        <v>13</v>
      </c>
      <c r="E10" s="10"/>
      <c r="F10" s="9" t="s">
        <v>4</v>
      </c>
      <c r="G10" s="9" t="s">
        <v>6</v>
      </c>
      <c r="H10" s="9" t="s">
        <v>6</v>
      </c>
      <c r="I10" s="11" t="s">
        <v>18</v>
      </c>
    </row>
    <row r="11" spans="2:9" x14ac:dyDescent="0.25">
      <c r="B11" s="8" t="s">
        <v>24</v>
      </c>
      <c r="C11" s="64" t="s">
        <v>12</v>
      </c>
      <c r="D11" s="12" t="s">
        <v>14</v>
      </c>
      <c r="E11" s="13"/>
      <c r="F11" s="12" t="s">
        <v>5</v>
      </c>
      <c r="G11" s="12" t="s">
        <v>7</v>
      </c>
      <c r="H11" s="12" t="s">
        <v>8</v>
      </c>
      <c r="I11" s="14" t="s">
        <v>19</v>
      </c>
    </row>
    <row r="12" spans="2:9" ht="15.75" thickBot="1" x14ac:dyDescent="0.3">
      <c r="B12" s="7"/>
      <c r="C12" s="65"/>
      <c r="D12" s="15"/>
      <c r="E12" s="16"/>
      <c r="F12" s="15" t="s">
        <v>21</v>
      </c>
      <c r="G12" s="15" t="s">
        <v>21</v>
      </c>
      <c r="H12" s="15"/>
      <c r="I12" s="17" t="s">
        <v>22</v>
      </c>
    </row>
    <row r="13" spans="2:9" x14ac:dyDescent="0.25">
      <c r="B13" s="111"/>
      <c r="C13" s="66"/>
      <c r="D13" s="73"/>
      <c r="E13" s="18"/>
      <c r="F13" s="86"/>
      <c r="G13" s="87"/>
      <c r="H13" s="88"/>
      <c r="I13" s="91"/>
    </row>
    <row r="14" spans="2:9" x14ac:dyDescent="0.25">
      <c r="B14" s="112" t="s">
        <v>16</v>
      </c>
      <c r="C14" s="67"/>
      <c r="D14" s="74">
        <v>300000000</v>
      </c>
      <c r="E14" s="20"/>
      <c r="F14" s="21">
        <v>25000000</v>
      </c>
      <c r="G14" s="22">
        <f>+F14</f>
        <v>25000000</v>
      </c>
      <c r="H14" s="19"/>
      <c r="I14" s="92"/>
    </row>
    <row r="15" spans="2:9" x14ac:dyDescent="0.25">
      <c r="B15" s="113" t="s">
        <v>17</v>
      </c>
      <c r="C15" s="68"/>
      <c r="D15" s="75">
        <v>120000000</v>
      </c>
      <c r="E15" s="25"/>
      <c r="F15" s="26">
        <v>10000000</v>
      </c>
      <c r="G15" s="27">
        <f t="shared" ref="G15:G25" si="0">+F15</f>
        <v>10000000</v>
      </c>
      <c r="H15" s="24"/>
      <c r="I15" s="93"/>
    </row>
    <row r="16" spans="2:9" x14ac:dyDescent="0.25">
      <c r="B16" s="113" t="s">
        <v>39</v>
      </c>
      <c r="C16" s="68"/>
      <c r="D16" s="76">
        <v>-48800000</v>
      </c>
      <c r="E16" s="25"/>
      <c r="F16" s="30">
        <v>-4067000</v>
      </c>
      <c r="G16" s="31">
        <f t="shared" si="0"/>
        <v>-4067000</v>
      </c>
      <c r="H16" s="24"/>
      <c r="I16" s="93"/>
    </row>
    <row r="17" spans="2:11" x14ac:dyDescent="0.25">
      <c r="B17" s="114" t="s">
        <v>0</v>
      </c>
      <c r="C17" s="68"/>
      <c r="D17" s="57">
        <f>SUM(D14:D16)</f>
        <v>371200000</v>
      </c>
      <c r="E17" s="32"/>
      <c r="F17" s="33">
        <f t="shared" ref="F17" si="1">SUM(F14:F16)</f>
        <v>30933000</v>
      </c>
      <c r="G17" s="44">
        <f t="shared" si="0"/>
        <v>30933000</v>
      </c>
      <c r="H17" s="24"/>
      <c r="I17" s="93"/>
    </row>
    <row r="18" spans="2:11" x14ac:dyDescent="0.25">
      <c r="B18" s="115" t="s">
        <v>1</v>
      </c>
      <c r="C18" s="69">
        <f>+D17*40%</f>
        <v>148480000</v>
      </c>
      <c r="D18" s="75"/>
      <c r="E18" s="25"/>
      <c r="F18" s="26"/>
      <c r="G18" s="27">
        <f t="shared" si="0"/>
        <v>0</v>
      </c>
      <c r="H18" s="24"/>
      <c r="I18" s="93"/>
    </row>
    <row r="19" spans="2:11" x14ac:dyDescent="0.25">
      <c r="B19" s="115" t="s">
        <v>38</v>
      </c>
      <c r="C19" s="69">
        <v>189236000</v>
      </c>
      <c r="D19" s="75"/>
      <c r="E19" s="25"/>
      <c r="F19" s="26"/>
      <c r="G19" s="27">
        <f t="shared" si="0"/>
        <v>0</v>
      </c>
      <c r="H19" s="24"/>
      <c r="I19" s="93"/>
    </row>
    <row r="20" spans="2:11" x14ac:dyDescent="0.25">
      <c r="B20" s="114" t="s">
        <v>56</v>
      </c>
      <c r="C20" s="68"/>
      <c r="D20" s="77"/>
      <c r="E20" s="25"/>
      <c r="F20" s="26"/>
      <c r="G20" s="27">
        <f t="shared" si="0"/>
        <v>0</v>
      </c>
      <c r="H20" s="24"/>
      <c r="I20" s="94"/>
      <c r="J20" s="1"/>
      <c r="K20" s="1"/>
    </row>
    <row r="21" spans="2:11" x14ac:dyDescent="0.25">
      <c r="B21" s="113" t="s">
        <v>35</v>
      </c>
      <c r="C21" s="69">
        <f>2500*49799</f>
        <v>124497500</v>
      </c>
      <c r="D21" s="78">
        <v>-29250000</v>
      </c>
      <c r="E21" s="25"/>
      <c r="F21" s="26">
        <v>0</v>
      </c>
      <c r="G21" s="27">
        <f t="shared" si="0"/>
        <v>0</v>
      </c>
      <c r="H21" s="24"/>
      <c r="I21" s="94"/>
      <c r="J21" s="1"/>
      <c r="K21" s="1"/>
    </row>
    <row r="22" spans="2:11" x14ac:dyDescent="0.25">
      <c r="B22" s="113" t="s">
        <v>34</v>
      </c>
      <c r="C22" s="69">
        <f>1200*49799</f>
        <v>59758800</v>
      </c>
      <c r="D22" s="78">
        <v>-12000000</v>
      </c>
      <c r="E22" s="25"/>
      <c r="F22" s="26">
        <v>0</v>
      </c>
      <c r="G22" s="27">
        <f t="shared" si="0"/>
        <v>0</v>
      </c>
      <c r="H22" s="24"/>
      <c r="I22" s="94"/>
      <c r="J22" s="1"/>
      <c r="K22" s="1"/>
    </row>
    <row r="23" spans="2:11" x14ac:dyDescent="0.25">
      <c r="B23" s="113" t="s">
        <v>42</v>
      </c>
      <c r="C23" s="69">
        <f>+(D14+D15)*30%</f>
        <v>126000000</v>
      </c>
      <c r="D23" s="126">
        <f>-66731000-D21-D22</f>
        <v>-25481000</v>
      </c>
      <c r="E23" s="127"/>
      <c r="F23" s="128">
        <f>+D23/12</f>
        <v>-2123416.6666666665</v>
      </c>
      <c r="G23" s="129">
        <v>0</v>
      </c>
      <c r="H23" s="130"/>
      <c r="I23" s="131">
        <v>94519000</v>
      </c>
      <c r="J23" s="1"/>
      <c r="K23" s="1"/>
    </row>
    <row r="24" spans="2:11" x14ac:dyDescent="0.25">
      <c r="B24" s="115" t="s">
        <v>31</v>
      </c>
      <c r="C24" s="69">
        <v>66731000</v>
      </c>
      <c r="D24" s="79">
        <v>-66731000</v>
      </c>
      <c r="E24" s="35"/>
      <c r="F24" s="62">
        <f>SUM(F21:F23)</f>
        <v>-2123416.6666666665</v>
      </c>
      <c r="G24" s="27">
        <f>SUM(G21:G23)</f>
        <v>0</v>
      </c>
      <c r="H24" s="24"/>
      <c r="I24" s="94"/>
      <c r="J24" s="1"/>
      <c r="K24" s="1"/>
    </row>
    <row r="25" spans="2:11" x14ac:dyDescent="0.25">
      <c r="B25" s="113"/>
      <c r="C25" s="25"/>
      <c r="D25" s="75"/>
      <c r="E25" s="25"/>
      <c r="F25" s="26"/>
      <c r="G25" s="27">
        <f t="shared" si="0"/>
        <v>0</v>
      </c>
      <c r="H25" s="24"/>
      <c r="I25" s="94"/>
      <c r="J25" s="1"/>
      <c r="K25" s="1"/>
    </row>
    <row r="26" spans="2:11" ht="15.75" x14ac:dyDescent="0.25">
      <c r="B26" s="116" t="s">
        <v>32</v>
      </c>
      <c r="C26" s="70"/>
      <c r="D26" s="80">
        <f>+D17+D24</f>
        <v>304469000</v>
      </c>
      <c r="E26" s="32"/>
      <c r="F26" s="33">
        <f>+F17+F24</f>
        <v>28809583.333333332</v>
      </c>
      <c r="G26" s="44">
        <f>+G17+G24</f>
        <v>30933000</v>
      </c>
      <c r="H26" s="24"/>
      <c r="I26" s="94"/>
      <c r="J26" s="1"/>
      <c r="K26" s="1"/>
    </row>
    <row r="27" spans="2:11" x14ac:dyDescent="0.25">
      <c r="B27" s="111" t="s">
        <v>23</v>
      </c>
      <c r="C27" s="68"/>
      <c r="D27" s="75"/>
      <c r="E27" s="25"/>
      <c r="F27" s="132">
        <v>3169000</v>
      </c>
      <c r="G27" s="133">
        <v>3403000</v>
      </c>
      <c r="H27" s="134">
        <f>+G27-F27</f>
        <v>234000</v>
      </c>
      <c r="I27" s="94"/>
      <c r="J27" s="1"/>
      <c r="K27" s="1"/>
    </row>
    <row r="28" spans="2:11" x14ac:dyDescent="0.25">
      <c r="B28" s="111" t="s">
        <v>33</v>
      </c>
      <c r="C28" s="68"/>
      <c r="D28" s="75"/>
      <c r="E28" s="25"/>
      <c r="F28" s="61">
        <f>+F27*12</f>
        <v>38028000</v>
      </c>
      <c r="G28" s="27">
        <f t="shared" ref="G28:H28" si="2">+G27*12</f>
        <v>40836000</v>
      </c>
      <c r="H28" s="134">
        <f t="shared" si="2"/>
        <v>2808000</v>
      </c>
      <c r="I28" s="94"/>
      <c r="J28" s="1"/>
      <c r="K28" s="1"/>
    </row>
    <row r="29" spans="2:11" ht="15.75" x14ac:dyDescent="0.25">
      <c r="B29" s="116"/>
      <c r="C29" s="70"/>
      <c r="D29" s="81"/>
      <c r="E29" s="25"/>
      <c r="F29" s="26"/>
      <c r="G29" s="27"/>
      <c r="H29" s="24"/>
      <c r="I29" s="94"/>
      <c r="J29" s="1"/>
      <c r="K29" s="1"/>
    </row>
    <row r="30" spans="2:11" ht="15.75" x14ac:dyDescent="0.25">
      <c r="B30" s="117" t="s">
        <v>36</v>
      </c>
      <c r="C30" s="71"/>
      <c r="D30" s="82">
        <v>180000000</v>
      </c>
      <c r="E30" s="25"/>
      <c r="F30" s="26"/>
      <c r="G30" s="27"/>
      <c r="H30" s="24"/>
      <c r="I30" s="94"/>
      <c r="J30" s="1"/>
      <c r="K30" s="1"/>
    </row>
    <row r="31" spans="2:11" ht="15.75" x14ac:dyDescent="0.25">
      <c r="B31" s="117" t="s">
        <v>44</v>
      </c>
      <c r="C31" s="71"/>
      <c r="D31" s="82">
        <v>-180000000</v>
      </c>
      <c r="E31" s="25"/>
      <c r="F31" s="26"/>
      <c r="G31" s="27"/>
      <c r="H31" s="24"/>
      <c r="I31" s="94"/>
      <c r="J31" s="1"/>
      <c r="K31" s="1"/>
    </row>
    <row r="32" spans="2:11" x14ac:dyDescent="0.25">
      <c r="B32" s="113" t="s">
        <v>9</v>
      </c>
      <c r="C32" s="32"/>
      <c r="D32" s="75">
        <v>-100000000</v>
      </c>
      <c r="E32" s="25"/>
      <c r="F32" s="26"/>
      <c r="G32" s="27"/>
      <c r="H32" s="24"/>
      <c r="I32" s="94"/>
      <c r="J32" s="1"/>
      <c r="K32" s="1"/>
    </row>
    <row r="33" spans="2:11" x14ac:dyDescent="0.25">
      <c r="B33" s="118" t="s">
        <v>43</v>
      </c>
      <c r="C33" s="69">
        <v>278519000</v>
      </c>
      <c r="D33" s="75"/>
      <c r="E33" s="25"/>
      <c r="F33" s="61"/>
      <c r="G33" s="27"/>
      <c r="H33" s="24"/>
      <c r="I33" s="94"/>
      <c r="J33" s="1"/>
      <c r="K33" s="1"/>
    </row>
    <row r="34" spans="2:11" x14ac:dyDescent="0.25">
      <c r="B34" s="113" t="s">
        <v>45</v>
      </c>
      <c r="C34" s="32"/>
      <c r="D34" s="75">
        <v>78849929</v>
      </c>
      <c r="E34" s="25"/>
      <c r="F34" s="61">
        <v>5519000</v>
      </c>
      <c r="G34" s="27"/>
      <c r="H34" s="24"/>
      <c r="I34" s="94"/>
      <c r="J34" s="1"/>
      <c r="K34" s="1"/>
    </row>
    <row r="35" spans="2:11" ht="15.75" x14ac:dyDescent="0.25">
      <c r="B35" s="116" t="s">
        <v>10</v>
      </c>
      <c r="C35" s="70"/>
      <c r="D35" s="80">
        <f>+D26+D32+D34</f>
        <v>283318929</v>
      </c>
      <c r="E35" s="25"/>
      <c r="F35" s="26"/>
      <c r="G35" s="27"/>
      <c r="H35" s="24"/>
      <c r="I35" s="94"/>
      <c r="J35" s="1"/>
      <c r="K35" s="1"/>
    </row>
    <row r="36" spans="2:11" x14ac:dyDescent="0.25">
      <c r="B36" s="113" t="s">
        <v>2</v>
      </c>
      <c r="C36" s="25"/>
      <c r="D36" s="75">
        <v>65360000</v>
      </c>
      <c r="E36" s="25"/>
      <c r="F36" s="23"/>
      <c r="G36" s="29"/>
      <c r="H36" s="34"/>
      <c r="I36" s="94"/>
      <c r="J36" s="1"/>
      <c r="K36" s="1"/>
    </row>
    <row r="37" spans="2:11" x14ac:dyDescent="0.25">
      <c r="B37" s="119" t="s">
        <v>29</v>
      </c>
      <c r="C37" s="72"/>
      <c r="D37" s="83">
        <f>-F28-F33-F34</f>
        <v>-43547000</v>
      </c>
      <c r="E37" s="72"/>
      <c r="F37" s="46"/>
      <c r="G37" s="43"/>
      <c r="H37" s="89"/>
      <c r="I37" s="94"/>
      <c r="J37" s="1"/>
      <c r="K37" s="1"/>
    </row>
    <row r="38" spans="2:11" x14ac:dyDescent="0.25">
      <c r="B38" s="111" t="s">
        <v>37</v>
      </c>
      <c r="C38" s="72"/>
      <c r="D38" s="75">
        <f>+D36+D37</f>
        <v>21813000</v>
      </c>
      <c r="E38" s="72"/>
      <c r="F38" s="46"/>
      <c r="G38" s="43"/>
      <c r="H38" s="89"/>
      <c r="I38" s="94"/>
      <c r="J38" s="1"/>
      <c r="K38" s="1"/>
    </row>
    <row r="39" spans="2:11" x14ac:dyDescent="0.25">
      <c r="B39" s="113"/>
      <c r="C39" s="38"/>
      <c r="D39" s="84"/>
      <c r="E39" s="38"/>
      <c r="F39" s="36"/>
      <c r="G39" s="39"/>
      <c r="H39" s="37"/>
      <c r="I39" s="94"/>
      <c r="J39" s="1"/>
      <c r="K39" s="1"/>
    </row>
    <row r="40" spans="2:11" ht="15.75" thickBot="1" x14ac:dyDescent="0.3">
      <c r="B40" s="120" t="s">
        <v>3</v>
      </c>
      <c r="C40" s="41"/>
      <c r="D40" s="85">
        <f>+D36/D35</f>
        <v>0.23069408115685769</v>
      </c>
      <c r="E40" s="41"/>
      <c r="F40" s="40"/>
      <c r="G40" s="42"/>
      <c r="H40" s="90"/>
      <c r="I40" s="95"/>
      <c r="J40" s="1"/>
      <c r="K40" s="1"/>
    </row>
    <row r="41" spans="2:11" hidden="1" x14ac:dyDescent="0.25">
      <c r="C41" s="1"/>
      <c r="D41" s="1"/>
      <c r="E41" s="1"/>
      <c r="F41" s="1"/>
      <c r="G41" s="1"/>
      <c r="H41" s="1"/>
      <c r="I41" s="1"/>
      <c r="J41" s="1"/>
      <c r="K41" s="1"/>
    </row>
    <row r="42" spans="2:11" hidden="1" x14ac:dyDescent="0.25">
      <c r="C42" s="1"/>
      <c r="D42" s="1"/>
      <c r="E42" s="1"/>
      <c r="F42" s="1"/>
      <c r="G42" s="1"/>
      <c r="H42" s="1"/>
    </row>
    <row r="43" spans="2:11" hidden="1" x14ac:dyDescent="0.25">
      <c r="B43" s="2"/>
      <c r="C43" s="3"/>
      <c r="D43" s="1"/>
      <c r="E43" s="1"/>
      <c r="F43" s="1"/>
      <c r="G43" s="1"/>
      <c r="H43" s="1"/>
    </row>
    <row r="44" spans="2:11" hidden="1" x14ac:dyDescent="0.25">
      <c r="B44" s="2"/>
      <c r="C44" s="3"/>
      <c r="D44" s="3"/>
      <c r="E44" s="3"/>
      <c r="F44" s="3"/>
      <c r="G44" s="3"/>
      <c r="H44" s="3"/>
    </row>
    <row r="45" spans="2:11" hidden="1" x14ac:dyDescent="0.25">
      <c r="C45" s="1"/>
      <c r="D45" s="1"/>
      <c r="E45" s="1"/>
      <c r="F45" s="1"/>
      <c r="G45" s="1"/>
      <c r="H45" s="1"/>
    </row>
    <row r="46" spans="2:11" hidden="1" x14ac:dyDescent="0.25">
      <c r="C46" s="1"/>
      <c r="D46" s="1"/>
      <c r="E46" s="1"/>
      <c r="F46" s="1"/>
      <c r="G46" s="1"/>
      <c r="H46" s="1"/>
    </row>
    <row r="47" spans="2:11" hidden="1" x14ac:dyDescent="0.25">
      <c r="C47" s="1"/>
      <c r="D47" s="1"/>
      <c r="E47" s="1"/>
      <c r="F47" s="1"/>
      <c r="G47" s="1"/>
      <c r="H47" s="1"/>
    </row>
    <row r="48" spans="2:11" hidden="1" x14ac:dyDescent="0.25">
      <c r="C48" s="1"/>
      <c r="D48" s="1"/>
      <c r="E48" s="1"/>
      <c r="F48" s="1"/>
      <c r="G48" s="1"/>
      <c r="H48" s="1"/>
    </row>
    <row r="49" spans="3:8" hidden="1" x14ac:dyDescent="0.25">
      <c r="C49" s="1"/>
      <c r="D49" s="1"/>
      <c r="E49" s="1"/>
      <c r="F49" s="1"/>
      <c r="G49" s="1"/>
      <c r="H49" s="1"/>
    </row>
    <row r="50" spans="3:8" hidden="1" x14ac:dyDescent="0.25">
      <c r="C50" s="1"/>
      <c r="D50" s="1"/>
      <c r="E50" s="1"/>
      <c r="F50" s="1"/>
      <c r="G50" s="1"/>
      <c r="H50" s="1"/>
    </row>
    <row r="51" spans="3:8" hidden="1" x14ac:dyDescent="0.25">
      <c r="C51" s="1"/>
      <c r="D51" s="1"/>
      <c r="E51" s="1"/>
      <c r="F51" s="1"/>
      <c r="G51" s="1"/>
      <c r="H51" s="1"/>
    </row>
    <row r="52" spans="3:8" hidden="1" x14ac:dyDescent="0.25">
      <c r="C52" s="1"/>
      <c r="D52" s="1"/>
      <c r="E52" s="1"/>
      <c r="F52" s="1"/>
      <c r="G52" s="1"/>
      <c r="H52" s="1"/>
    </row>
    <row r="53" spans="3:8" hidden="1" x14ac:dyDescent="0.25">
      <c r="C53" s="1"/>
      <c r="D53" s="1"/>
      <c r="E53" s="1"/>
      <c r="F53" s="1"/>
      <c r="G53" s="1"/>
      <c r="H53" s="1"/>
    </row>
    <row r="54" spans="3:8" hidden="1" x14ac:dyDescent="0.25">
      <c r="C54" s="1"/>
      <c r="D54" s="1"/>
      <c r="E54" s="1"/>
      <c r="F54" s="1"/>
      <c r="G54" s="1"/>
      <c r="H54" s="1"/>
    </row>
    <row r="55" spans="3:8" hidden="1" x14ac:dyDescent="0.25">
      <c r="C55" s="1"/>
      <c r="D55" s="1"/>
      <c r="E55" s="1"/>
      <c r="F55" s="1"/>
      <c r="G55" s="1"/>
      <c r="H55" s="1"/>
    </row>
    <row r="56" spans="3:8" hidden="1" x14ac:dyDescent="0.25">
      <c r="C56" s="1"/>
      <c r="D56" s="1"/>
      <c r="E56" s="1"/>
      <c r="F56" s="1"/>
      <c r="G56" s="1"/>
      <c r="H56" s="1"/>
    </row>
    <row r="57" spans="3:8" hidden="1" x14ac:dyDescent="0.25">
      <c r="C57" s="1"/>
      <c r="D57" s="1"/>
      <c r="E57" s="1"/>
      <c r="F57" s="1"/>
      <c r="G57" s="1"/>
      <c r="H57" s="1"/>
    </row>
    <row r="58" spans="3:8" hidden="1" x14ac:dyDescent="0.25">
      <c r="C58" s="1"/>
      <c r="D58" s="1"/>
      <c r="E58" s="1"/>
      <c r="F58" s="1"/>
      <c r="G58" s="1"/>
      <c r="H58" s="1"/>
    </row>
    <row r="59" spans="3:8" hidden="1" x14ac:dyDescent="0.25">
      <c r="C59" s="1"/>
      <c r="D59" s="1"/>
      <c r="E59" s="1"/>
      <c r="F59" s="1"/>
      <c r="G59" s="1"/>
      <c r="H59" s="1"/>
    </row>
    <row r="60" spans="3:8" hidden="1" x14ac:dyDescent="0.25">
      <c r="C60" s="1"/>
      <c r="D60" s="1"/>
      <c r="E60" s="1"/>
      <c r="F60" s="1"/>
      <c r="G60" s="1"/>
      <c r="H60" s="1"/>
    </row>
    <row r="61" spans="3:8" hidden="1" x14ac:dyDescent="0.25">
      <c r="C61" s="1"/>
      <c r="D61" s="1"/>
      <c r="E61" s="1"/>
      <c r="F61" s="1"/>
      <c r="G61" s="1"/>
      <c r="H61" s="1"/>
    </row>
    <row r="62" spans="3:8" hidden="1" x14ac:dyDescent="0.25">
      <c r="C62" s="1"/>
      <c r="D62" s="1"/>
      <c r="E62" s="1"/>
      <c r="F62" s="1"/>
      <c r="G62" s="1"/>
      <c r="H62" s="1"/>
    </row>
    <row r="63" spans="3:8" hidden="1" x14ac:dyDescent="0.25">
      <c r="C63" s="1"/>
      <c r="D63" s="1"/>
      <c r="E63" s="1"/>
      <c r="F63" s="1"/>
      <c r="G63" s="1"/>
      <c r="H63" s="1"/>
    </row>
    <row r="64" spans="3:8" hidden="1" x14ac:dyDescent="0.25">
      <c r="C64" s="1"/>
      <c r="D64" s="1"/>
      <c r="E64" s="1"/>
      <c r="F64" s="1"/>
      <c r="G64" s="1"/>
      <c r="H64" s="1"/>
    </row>
    <row r="65" spans="2:8" hidden="1" x14ac:dyDescent="0.25">
      <c r="C65" s="1"/>
      <c r="D65" s="1"/>
      <c r="E65" s="1"/>
      <c r="F65" s="1"/>
      <c r="G65" s="1"/>
      <c r="H65" s="1"/>
    </row>
    <row r="66" spans="2:8" hidden="1" x14ac:dyDescent="0.25">
      <c r="C66" s="1"/>
      <c r="D66" s="1"/>
      <c r="E66" s="1"/>
      <c r="F66" s="1"/>
      <c r="G66" s="1"/>
      <c r="H66" s="1"/>
    </row>
    <row r="67" spans="2:8" hidden="1" x14ac:dyDescent="0.25">
      <c r="C67" s="1"/>
      <c r="D67" s="1"/>
      <c r="E67" s="1"/>
      <c r="F67" s="1"/>
      <c r="G67" s="1"/>
      <c r="H67" s="1"/>
    </row>
    <row r="68" spans="2:8" hidden="1" x14ac:dyDescent="0.25">
      <c r="C68" s="1"/>
      <c r="D68" s="1"/>
      <c r="E68" s="1"/>
      <c r="F68" s="1"/>
      <c r="G68" s="1"/>
      <c r="H68" s="1"/>
    </row>
    <row r="69" spans="2:8" hidden="1" x14ac:dyDescent="0.25">
      <c r="C69" s="1"/>
      <c r="D69" s="1"/>
      <c r="E69" s="1"/>
      <c r="F69" s="1"/>
      <c r="G69" s="1"/>
      <c r="H69" s="1"/>
    </row>
    <row r="70" spans="2:8" hidden="1" x14ac:dyDescent="0.25">
      <c r="C70" s="1"/>
      <c r="D70" s="1"/>
      <c r="E70" s="1"/>
      <c r="F70" s="1"/>
      <c r="G70" s="1"/>
      <c r="H70" s="1"/>
    </row>
    <row r="71" spans="2:8" hidden="1" x14ac:dyDescent="0.25">
      <c r="C71" s="1"/>
      <c r="D71" s="1"/>
      <c r="E71" s="1"/>
      <c r="F71" s="1"/>
      <c r="G71" s="1"/>
      <c r="H71" s="1"/>
    </row>
    <row r="72" spans="2:8" hidden="1" x14ac:dyDescent="0.25">
      <c r="C72" s="1"/>
      <c r="D72" s="1"/>
      <c r="E72" s="1"/>
      <c r="F72" s="1"/>
      <c r="G72" s="1"/>
      <c r="H72" s="1"/>
    </row>
    <row r="73" spans="2:8" hidden="1" x14ac:dyDescent="0.25">
      <c r="C73" s="1"/>
      <c r="D73" s="1"/>
      <c r="E73" s="1"/>
      <c r="F73" s="1"/>
      <c r="G73" s="1"/>
      <c r="H73" s="1"/>
    </row>
    <row r="74" spans="2:8" hidden="1" x14ac:dyDescent="0.25">
      <c r="B74" s="2"/>
      <c r="C74" s="3"/>
      <c r="D74" s="3"/>
      <c r="E74" s="3"/>
      <c r="F74" s="3"/>
      <c r="G74" s="3"/>
      <c r="H74" s="3"/>
    </row>
    <row r="75" spans="2:8" hidden="1" x14ac:dyDescent="0.25">
      <c r="C75" s="1"/>
      <c r="D75" s="1"/>
      <c r="E75" s="1"/>
      <c r="F75" s="1"/>
      <c r="G75" s="1"/>
      <c r="H75" s="1"/>
    </row>
    <row r="76" spans="2:8" hidden="1" x14ac:dyDescent="0.25">
      <c r="C76" s="1"/>
      <c r="D76" s="1"/>
      <c r="E76" s="1"/>
      <c r="F76" s="1"/>
      <c r="G76" s="1"/>
      <c r="H76" s="1"/>
    </row>
    <row r="77" spans="2:8" hidden="1" x14ac:dyDescent="0.25">
      <c r="C77" s="1"/>
      <c r="D77" s="1"/>
      <c r="E77" s="1"/>
      <c r="F77" s="1"/>
      <c r="G77" s="1"/>
      <c r="H77" s="1"/>
    </row>
    <row r="78" spans="2:8" hidden="1" x14ac:dyDescent="0.25">
      <c r="C78" s="1"/>
      <c r="D78" s="1"/>
      <c r="E78" s="1"/>
      <c r="F78" s="1"/>
      <c r="G78" s="1"/>
      <c r="H78" s="1"/>
    </row>
    <row r="79" spans="2:8" hidden="1" x14ac:dyDescent="0.25">
      <c r="C79" s="1"/>
      <c r="D79" s="1"/>
      <c r="E79" s="1"/>
      <c r="F79" s="1"/>
      <c r="G79" s="1"/>
      <c r="H79" s="1"/>
    </row>
    <row r="80" spans="2:8" hidden="1" x14ac:dyDescent="0.25">
      <c r="C80" s="1"/>
      <c r="D80" s="1"/>
      <c r="E80" s="1"/>
      <c r="F80" s="1"/>
      <c r="G80" s="1"/>
      <c r="H80" s="1"/>
    </row>
    <row r="81" spans="2:8" hidden="1" x14ac:dyDescent="0.25">
      <c r="C81" s="1"/>
      <c r="D81" s="1"/>
      <c r="E81" s="1"/>
      <c r="F81" s="1"/>
      <c r="G81" s="1"/>
      <c r="H81" s="1"/>
    </row>
    <row r="82" spans="2:8" hidden="1" x14ac:dyDescent="0.25">
      <c r="C82" s="1"/>
      <c r="D82" s="1"/>
      <c r="E82" s="1"/>
      <c r="F82" s="1"/>
      <c r="G82" s="1"/>
      <c r="H82" s="1"/>
    </row>
    <row r="83" spans="2:8" hidden="1" x14ac:dyDescent="0.25">
      <c r="C83" s="1"/>
      <c r="D83" s="1"/>
      <c r="E83" s="1"/>
      <c r="F83" s="1"/>
      <c r="G83" s="1"/>
      <c r="H83" s="1"/>
    </row>
    <row r="84" spans="2:8" hidden="1" x14ac:dyDescent="0.25">
      <c r="C84" s="1"/>
      <c r="D84" s="1"/>
      <c r="E84" s="1"/>
      <c r="F84" s="1"/>
      <c r="G84" s="1"/>
      <c r="H84" s="1"/>
    </row>
    <row r="85" spans="2:8" hidden="1" x14ac:dyDescent="0.25">
      <c r="C85" s="1"/>
      <c r="D85" s="1"/>
      <c r="E85" s="1"/>
      <c r="F85" s="1"/>
      <c r="G85" s="1"/>
      <c r="H85" s="1"/>
    </row>
    <row r="86" spans="2:8" hidden="1" x14ac:dyDescent="0.25">
      <c r="C86" s="1"/>
      <c r="D86" s="1"/>
      <c r="E86" s="1"/>
      <c r="F86" s="1"/>
      <c r="G86" s="1"/>
      <c r="H86" s="1"/>
    </row>
    <row r="87" spans="2:8" hidden="1" x14ac:dyDescent="0.25">
      <c r="B87" s="2"/>
      <c r="C87" s="3"/>
      <c r="D87" s="3"/>
      <c r="E87" s="3"/>
      <c r="F87" s="3"/>
      <c r="G87" s="3"/>
      <c r="H87" s="3"/>
    </row>
    <row r="88" spans="2:8" hidden="1" x14ac:dyDescent="0.25">
      <c r="C88" s="1"/>
      <c r="D88" s="1"/>
      <c r="E88" s="1"/>
      <c r="F88" s="1"/>
      <c r="G88" s="1"/>
      <c r="H88" s="1"/>
    </row>
    <row r="89" spans="2:8" hidden="1" x14ac:dyDescent="0.25">
      <c r="C89" s="1"/>
      <c r="D89" s="1"/>
      <c r="E89" s="1"/>
      <c r="F89" s="1"/>
      <c r="G89" s="1"/>
      <c r="H89" s="1"/>
    </row>
    <row r="90" spans="2:8" hidden="1" x14ac:dyDescent="0.25">
      <c r="C90" s="1"/>
      <c r="D90" s="1"/>
      <c r="E90" s="1"/>
      <c r="F90" s="1"/>
      <c r="G90" s="1"/>
      <c r="H90" s="1"/>
    </row>
    <row r="91" spans="2:8" hidden="1" x14ac:dyDescent="0.25">
      <c r="C91" s="1"/>
      <c r="D91" s="1"/>
      <c r="E91" s="1"/>
      <c r="F91" s="1"/>
      <c r="G91" s="1"/>
      <c r="H91" s="1"/>
    </row>
    <row r="92" spans="2:8" hidden="1" x14ac:dyDescent="0.25">
      <c r="C92" s="1"/>
      <c r="D92" s="1"/>
      <c r="E92" s="1"/>
      <c r="F92" s="1"/>
      <c r="G92" s="1"/>
      <c r="H92" s="1"/>
    </row>
    <row r="93" spans="2:8" hidden="1" x14ac:dyDescent="0.25">
      <c r="C93" s="1"/>
      <c r="D93" s="1"/>
      <c r="E93" s="1"/>
      <c r="F93" s="1"/>
      <c r="G93" s="1"/>
      <c r="H93" s="1"/>
    </row>
    <row r="94" spans="2:8" hidden="1" x14ac:dyDescent="0.25">
      <c r="C94" s="1"/>
      <c r="D94" s="1"/>
      <c r="E94" s="1"/>
      <c r="F94" s="1"/>
      <c r="G94" s="1"/>
      <c r="H94" s="1"/>
    </row>
    <row r="95" spans="2:8" hidden="1" x14ac:dyDescent="0.25">
      <c r="C95" s="1"/>
      <c r="D95" s="1"/>
      <c r="E95" s="1"/>
      <c r="F95" s="1"/>
      <c r="G95" s="1"/>
      <c r="H95" s="1"/>
    </row>
    <row r="96" spans="2:8" hidden="1" x14ac:dyDescent="0.25">
      <c r="C96" s="1"/>
      <c r="D96" s="1"/>
      <c r="E96" s="1"/>
      <c r="F96" s="1"/>
      <c r="G96" s="1"/>
      <c r="H96" s="1"/>
    </row>
    <row r="97" spans="2:8" hidden="1" x14ac:dyDescent="0.25">
      <c r="B97" s="2"/>
      <c r="C97" s="3"/>
      <c r="D97" s="3"/>
      <c r="E97" s="3"/>
      <c r="F97" s="3"/>
      <c r="G97" s="3"/>
      <c r="H97" s="3"/>
    </row>
    <row r="98" spans="2:8" hidden="1" x14ac:dyDescent="0.25">
      <c r="B98" s="2"/>
      <c r="C98" s="3"/>
      <c r="D98" s="3"/>
      <c r="E98" s="3"/>
      <c r="F98" s="3"/>
      <c r="G98" s="3"/>
      <c r="H98" s="3"/>
    </row>
    <row r="99" spans="2:8" hidden="1" x14ac:dyDescent="0.25">
      <c r="B99" s="2"/>
      <c r="C99" s="3"/>
      <c r="D99" s="3"/>
      <c r="E99" s="3"/>
      <c r="F99" s="3"/>
      <c r="G99" s="3"/>
      <c r="H99" s="3"/>
    </row>
    <row r="100" spans="2:8" hidden="1" x14ac:dyDescent="0.25">
      <c r="C100" s="1"/>
      <c r="D100" s="1"/>
      <c r="E100" s="1"/>
      <c r="F100" s="1"/>
      <c r="G100" s="1"/>
      <c r="H100" s="1"/>
    </row>
    <row r="101" spans="2:8" hidden="1" x14ac:dyDescent="0.25">
      <c r="C101" s="1"/>
      <c r="D101" s="1"/>
      <c r="E101" s="1"/>
      <c r="F101" s="1"/>
      <c r="G101" s="1"/>
      <c r="H101" s="1"/>
    </row>
    <row r="102" spans="2:8" hidden="1" x14ac:dyDescent="0.25">
      <c r="C102" s="1"/>
      <c r="D102" s="1"/>
      <c r="E102" s="1"/>
      <c r="F102" s="1"/>
      <c r="G102" s="1"/>
      <c r="H102" s="1"/>
    </row>
    <row r="103" spans="2:8" hidden="1" x14ac:dyDescent="0.25">
      <c r="C103" s="1"/>
      <c r="D103" s="1"/>
      <c r="E103" s="1"/>
      <c r="F103" s="1"/>
      <c r="G103" s="1"/>
      <c r="H103" s="1"/>
    </row>
    <row r="104" spans="2:8" hidden="1" x14ac:dyDescent="0.25">
      <c r="C104" s="1"/>
      <c r="D104" s="1"/>
      <c r="E104" s="1"/>
      <c r="F104" s="1"/>
      <c r="G104" s="1"/>
      <c r="H104" s="1"/>
    </row>
    <row r="105" spans="2:8" hidden="1" x14ac:dyDescent="0.25">
      <c r="C105" s="1"/>
      <c r="D105" s="1"/>
      <c r="E105" s="1"/>
      <c r="F105" s="1"/>
      <c r="G105" s="1"/>
      <c r="H105" s="1"/>
    </row>
    <row r="106" spans="2:8" hidden="1" x14ac:dyDescent="0.25">
      <c r="C106" s="1"/>
      <c r="D106" s="1"/>
      <c r="E106" s="1"/>
      <c r="F106" s="1"/>
      <c r="G106" s="1"/>
      <c r="H106" s="1"/>
    </row>
    <row r="107" spans="2:8" hidden="1" x14ac:dyDescent="0.25">
      <c r="C107" s="1"/>
      <c r="D107" s="1"/>
      <c r="E107" s="1"/>
      <c r="F107" s="1"/>
      <c r="G107" s="1"/>
      <c r="H107" s="1"/>
    </row>
    <row r="108" spans="2:8" hidden="1" x14ac:dyDescent="0.25">
      <c r="C108" s="1"/>
      <c r="D108" s="1"/>
      <c r="E108" s="1"/>
      <c r="F108" s="1"/>
      <c r="G108" s="1"/>
      <c r="H108" s="1"/>
    </row>
    <row r="109" spans="2:8" hidden="1" x14ac:dyDescent="0.25">
      <c r="C109" s="1"/>
      <c r="D109" s="1"/>
      <c r="E109" s="1"/>
      <c r="F109" s="1"/>
      <c r="G109" s="1"/>
      <c r="H109" s="1"/>
    </row>
    <row r="110" spans="2:8" hidden="1" x14ac:dyDescent="0.25">
      <c r="C110" s="1"/>
      <c r="D110" s="1"/>
      <c r="E110" s="1"/>
      <c r="F110" s="1"/>
      <c r="G110" s="1"/>
      <c r="H110" s="1"/>
    </row>
    <row r="111" spans="2:8" hidden="1" x14ac:dyDescent="0.25">
      <c r="C111" s="1"/>
      <c r="D111" s="1"/>
      <c r="E111" s="1"/>
      <c r="F111" s="1"/>
      <c r="G111" s="1"/>
      <c r="H111" s="1"/>
    </row>
    <row r="112" spans="2:8" hidden="1" x14ac:dyDescent="0.25">
      <c r="C112" s="1"/>
      <c r="D112" s="1"/>
      <c r="E112" s="1"/>
      <c r="F112" s="1"/>
      <c r="G112" s="1"/>
      <c r="H112" s="1"/>
    </row>
    <row r="113" spans="3:8" hidden="1" x14ac:dyDescent="0.25">
      <c r="C113" s="1"/>
      <c r="D113" s="1"/>
      <c r="E113" s="1"/>
      <c r="F113" s="1"/>
      <c r="G113" s="1"/>
      <c r="H113" s="1"/>
    </row>
    <row r="114" spans="3:8" hidden="1" x14ac:dyDescent="0.25">
      <c r="C114" s="1"/>
      <c r="D114" s="1"/>
      <c r="E114" s="1"/>
      <c r="F114" s="1"/>
      <c r="G114" s="1"/>
      <c r="H114" s="1"/>
    </row>
    <row r="115" spans="3:8" hidden="1" x14ac:dyDescent="0.25">
      <c r="C115" s="1"/>
      <c r="D115" s="1"/>
      <c r="E115" s="1"/>
      <c r="F115" s="1"/>
      <c r="G115" s="1"/>
      <c r="H115" s="1"/>
    </row>
    <row r="116" spans="3:8" hidden="1" x14ac:dyDescent="0.25">
      <c r="C116" s="1"/>
      <c r="D116" s="1"/>
      <c r="E116" s="1"/>
      <c r="F116" s="1"/>
      <c r="G116" s="1"/>
      <c r="H116" s="1"/>
    </row>
    <row r="117" spans="3:8" hidden="1" x14ac:dyDescent="0.25">
      <c r="C117" s="1"/>
      <c r="D117" s="1"/>
      <c r="E117" s="1"/>
      <c r="F117" s="1"/>
      <c r="G117" s="1"/>
      <c r="H117" s="1"/>
    </row>
    <row r="118" spans="3:8" hidden="1" x14ac:dyDescent="0.25">
      <c r="C118" s="1"/>
      <c r="D118" s="1"/>
      <c r="E118" s="1"/>
      <c r="F118" s="1"/>
      <c r="G118" s="1"/>
      <c r="H118" s="1"/>
    </row>
    <row r="119" spans="3:8" hidden="1" x14ac:dyDescent="0.25">
      <c r="C119" s="1"/>
      <c r="D119" s="1"/>
      <c r="E119" s="1"/>
      <c r="F119" s="1"/>
      <c r="G119" s="1"/>
      <c r="H119" s="1"/>
    </row>
    <row r="120" spans="3:8" hidden="1" x14ac:dyDescent="0.25">
      <c r="C120" s="1"/>
      <c r="D120" s="1"/>
      <c r="E120" s="1"/>
      <c r="F120" s="1"/>
      <c r="G120" s="1"/>
      <c r="H120" s="1"/>
    </row>
    <row r="121" spans="3:8" hidden="1" x14ac:dyDescent="0.25">
      <c r="C121" s="1"/>
      <c r="D121" s="1"/>
      <c r="E121" s="1"/>
      <c r="F121" s="1"/>
      <c r="G121" s="1"/>
      <c r="H121" s="1"/>
    </row>
    <row r="122" spans="3:8" hidden="1" x14ac:dyDescent="0.25">
      <c r="C122" s="1"/>
      <c r="D122" s="1"/>
      <c r="E122" s="1"/>
      <c r="F122" s="1"/>
      <c r="G122" s="1"/>
      <c r="H122" s="1"/>
    </row>
    <row r="123" spans="3:8" hidden="1" x14ac:dyDescent="0.25">
      <c r="C123" s="1"/>
      <c r="D123" s="1"/>
      <c r="E123" s="1"/>
      <c r="F123" s="1"/>
      <c r="G123" s="1"/>
      <c r="H123" s="1"/>
    </row>
    <row r="124" spans="3:8" hidden="1" x14ac:dyDescent="0.25">
      <c r="C124" s="1"/>
      <c r="D124" s="1"/>
      <c r="E124" s="1"/>
      <c r="F124" s="1"/>
      <c r="G124" s="1"/>
      <c r="H124" s="1"/>
    </row>
    <row r="125" spans="3:8" hidden="1" x14ac:dyDescent="0.25">
      <c r="C125" s="1"/>
      <c r="D125" s="1"/>
      <c r="E125" s="1"/>
      <c r="F125" s="1"/>
      <c r="G125" s="1"/>
      <c r="H125" s="1"/>
    </row>
    <row r="126" spans="3:8" hidden="1" x14ac:dyDescent="0.25">
      <c r="C126" s="1"/>
      <c r="D126" s="1"/>
      <c r="E126" s="1"/>
      <c r="F126" s="1"/>
      <c r="G126" s="1"/>
      <c r="H126" s="1"/>
    </row>
    <row r="127" spans="3:8" hidden="1" x14ac:dyDescent="0.25">
      <c r="C127" s="1"/>
      <c r="D127" s="1"/>
      <c r="E127" s="1"/>
      <c r="F127" s="1"/>
      <c r="G127" s="1"/>
      <c r="H127" s="1"/>
    </row>
    <row r="128" spans="3:8" hidden="1" x14ac:dyDescent="0.25">
      <c r="C128" s="1"/>
      <c r="D128" s="1"/>
      <c r="E128" s="1"/>
      <c r="F128" s="1"/>
      <c r="G128" s="1"/>
      <c r="H128" s="1"/>
    </row>
    <row r="129" spans="3:8" hidden="1" x14ac:dyDescent="0.25">
      <c r="C129" s="1"/>
      <c r="D129" s="1"/>
      <c r="E129" s="1"/>
      <c r="F129" s="1"/>
      <c r="G129" s="1"/>
      <c r="H129" s="1"/>
    </row>
    <row r="130" spans="3:8" hidden="1" x14ac:dyDescent="0.25">
      <c r="C130" s="1"/>
      <c r="D130" s="1"/>
      <c r="E130" s="1"/>
      <c r="F130" s="1"/>
      <c r="G130" s="1"/>
      <c r="H130" s="1"/>
    </row>
    <row r="131" spans="3:8" hidden="1" x14ac:dyDescent="0.25">
      <c r="C131" s="1"/>
      <c r="D131" s="1"/>
      <c r="E131" s="1"/>
      <c r="F131" s="1"/>
      <c r="G131" s="1"/>
      <c r="H131" s="1"/>
    </row>
    <row r="132" spans="3:8" hidden="1" x14ac:dyDescent="0.25">
      <c r="C132" s="1"/>
      <c r="D132" s="1"/>
      <c r="E132" s="1"/>
      <c r="F132" s="1"/>
      <c r="G132" s="1"/>
      <c r="H132" s="1"/>
    </row>
    <row r="133" spans="3:8" hidden="1" x14ac:dyDescent="0.25">
      <c r="C133" s="1"/>
      <c r="D133" s="1"/>
      <c r="E133" s="1"/>
      <c r="F133" s="1"/>
      <c r="G133" s="1"/>
      <c r="H133" s="1"/>
    </row>
    <row r="134" spans="3:8" hidden="1" x14ac:dyDescent="0.25">
      <c r="C134" s="1"/>
      <c r="D134" s="1"/>
      <c r="E134" s="1"/>
      <c r="F134" s="1"/>
      <c r="G134" s="1"/>
      <c r="H134" s="1"/>
    </row>
    <row r="135" spans="3:8" hidden="1" x14ac:dyDescent="0.25">
      <c r="C135" s="1"/>
      <c r="D135" s="1"/>
      <c r="E135" s="1"/>
      <c r="F135" s="1"/>
      <c r="G135" s="1"/>
      <c r="H135" s="1"/>
    </row>
    <row r="136" spans="3:8" hidden="1" x14ac:dyDescent="0.25">
      <c r="C136" s="1"/>
      <c r="D136" s="1"/>
      <c r="E136" s="1"/>
      <c r="F136" s="1"/>
      <c r="G136" s="1"/>
      <c r="H136" s="1"/>
    </row>
    <row r="137" spans="3:8" hidden="1" x14ac:dyDescent="0.25">
      <c r="C137" s="1"/>
      <c r="D137" s="1"/>
      <c r="E137" s="1"/>
      <c r="F137" s="1"/>
      <c r="G137" s="1"/>
      <c r="H137" s="1"/>
    </row>
    <row r="138" spans="3:8" hidden="1" x14ac:dyDescent="0.25">
      <c r="C138" s="1"/>
      <c r="D138" s="1"/>
      <c r="E138" s="1"/>
      <c r="F138" s="1"/>
      <c r="G138" s="1"/>
      <c r="H138" s="1"/>
    </row>
    <row r="139" spans="3:8" hidden="1" x14ac:dyDescent="0.25">
      <c r="C139" s="1"/>
      <c r="D139" s="1"/>
      <c r="E139" s="1"/>
      <c r="F139" s="1"/>
      <c r="G139" s="1"/>
      <c r="H139" s="1"/>
    </row>
    <row r="140" spans="3:8" hidden="1" x14ac:dyDescent="0.25">
      <c r="C140" s="1"/>
      <c r="D140" s="1"/>
      <c r="E140" s="1"/>
      <c r="F140" s="1"/>
      <c r="G140" s="1"/>
      <c r="H140" s="1"/>
    </row>
    <row r="141" spans="3:8" hidden="1" x14ac:dyDescent="0.25">
      <c r="C141" s="1"/>
      <c r="D141" s="1"/>
      <c r="E141" s="1"/>
      <c r="F141" s="1"/>
      <c r="G141" s="1"/>
      <c r="H141" s="1"/>
    </row>
    <row r="142" spans="3:8" hidden="1" x14ac:dyDescent="0.25">
      <c r="C142" s="1"/>
      <c r="D142" s="1"/>
      <c r="E142" s="1"/>
      <c r="F142" s="1"/>
      <c r="G142" s="1"/>
      <c r="H142" s="1"/>
    </row>
    <row r="143" spans="3:8" hidden="1" x14ac:dyDescent="0.25">
      <c r="C143" s="1"/>
      <c r="D143" s="1"/>
      <c r="E143" s="1"/>
      <c r="F143" s="1"/>
      <c r="G143" s="1"/>
      <c r="H143" s="1"/>
    </row>
    <row r="144" spans="3:8" hidden="1" x14ac:dyDescent="0.25">
      <c r="C144" s="1"/>
      <c r="D144" s="1"/>
      <c r="E144" s="1"/>
      <c r="F144" s="1"/>
      <c r="G144" s="1"/>
      <c r="H144" s="1"/>
    </row>
    <row r="145" spans="3:8" hidden="1" x14ac:dyDescent="0.25">
      <c r="C145" s="1"/>
      <c r="D145" s="1"/>
      <c r="E145" s="1"/>
      <c r="F145" s="1"/>
      <c r="G145" s="1"/>
      <c r="H145" s="1"/>
    </row>
    <row r="146" spans="3:8" hidden="1" x14ac:dyDescent="0.25">
      <c r="C146" s="1"/>
      <c r="D146" s="1"/>
      <c r="E146" s="1"/>
      <c r="F146" s="1"/>
      <c r="G146" s="1"/>
      <c r="H146" s="1"/>
    </row>
    <row r="147" spans="3:8" hidden="1" x14ac:dyDescent="0.25">
      <c r="C147" s="1"/>
      <c r="D147" s="1"/>
      <c r="E147" s="1"/>
      <c r="F147" s="1"/>
      <c r="G147" s="1"/>
      <c r="H147" s="1"/>
    </row>
    <row r="148" spans="3:8" hidden="1" x14ac:dyDescent="0.25">
      <c r="C148" s="1"/>
      <c r="D148" s="1"/>
      <c r="E148" s="1"/>
      <c r="F148" s="1"/>
      <c r="G148" s="1"/>
      <c r="H148" s="1"/>
    </row>
    <row r="149" spans="3:8" hidden="1" x14ac:dyDescent="0.25">
      <c r="C149" s="1"/>
      <c r="D149" s="1"/>
      <c r="E149" s="1"/>
      <c r="F149" s="1"/>
      <c r="G149" s="1"/>
      <c r="H149" s="1"/>
    </row>
    <row r="150" spans="3:8" hidden="1" x14ac:dyDescent="0.25">
      <c r="C150" s="1"/>
      <c r="D150" s="1"/>
      <c r="E150" s="1"/>
      <c r="F150" s="1"/>
      <c r="G150" s="1"/>
      <c r="H150" s="1"/>
    </row>
    <row r="151" spans="3:8" hidden="1" x14ac:dyDescent="0.25">
      <c r="C151" s="1"/>
      <c r="D151" s="1"/>
      <c r="E151" s="1"/>
      <c r="F151" s="1"/>
      <c r="G151" s="1"/>
      <c r="H151" s="1"/>
    </row>
    <row r="152" spans="3:8" hidden="1" x14ac:dyDescent="0.25">
      <c r="C152" s="1"/>
      <c r="D152" s="1"/>
      <c r="E152" s="1"/>
      <c r="F152" s="1"/>
      <c r="G152" s="1"/>
      <c r="H152" s="1"/>
    </row>
    <row r="153" spans="3:8" hidden="1" x14ac:dyDescent="0.25">
      <c r="C153" s="1"/>
      <c r="D153" s="1"/>
      <c r="E153" s="1"/>
      <c r="F153" s="1"/>
      <c r="G153" s="1"/>
      <c r="H153" s="1"/>
    </row>
    <row r="154" spans="3:8" hidden="1" x14ac:dyDescent="0.25">
      <c r="C154" s="1"/>
      <c r="D154" s="1"/>
      <c r="E154" s="1"/>
      <c r="F154" s="1"/>
      <c r="G154" s="1"/>
      <c r="H154" s="1"/>
    </row>
    <row r="155" spans="3:8" hidden="1" x14ac:dyDescent="0.25">
      <c r="C155" s="1"/>
      <c r="D155" s="1"/>
      <c r="E155" s="1"/>
      <c r="F155" s="1"/>
      <c r="G155" s="1"/>
      <c r="H155" s="1"/>
    </row>
    <row r="156" spans="3:8" hidden="1" x14ac:dyDescent="0.25">
      <c r="C156" s="1"/>
      <c r="D156" s="1"/>
      <c r="E156" s="1"/>
      <c r="F156" s="1"/>
      <c r="G156" s="1"/>
      <c r="H156" s="1"/>
    </row>
    <row r="157" spans="3:8" hidden="1" x14ac:dyDescent="0.25">
      <c r="C157" s="1"/>
      <c r="D157" s="1"/>
      <c r="E157" s="1"/>
      <c r="F157" s="1"/>
      <c r="G157" s="1"/>
      <c r="H157" s="1"/>
    </row>
    <row r="158" spans="3:8" hidden="1" x14ac:dyDescent="0.25">
      <c r="C158" s="1"/>
      <c r="D158" s="1"/>
      <c r="E158" s="1"/>
      <c r="F158" s="1"/>
      <c r="G158" s="1"/>
      <c r="H158" s="1"/>
    </row>
    <row r="159" spans="3:8" hidden="1" x14ac:dyDescent="0.25">
      <c r="C159" s="1"/>
      <c r="D159" s="1"/>
      <c r="E159" s="1"/>
      <c r="F159" s="1"/>
      <c r="G159" s="1"/>
      <c r="H159" s="1"/>
    </row>
    <row r="160" spans="3:8" hidden="1" x14ac:dyDescent="0.25">
      <c r="C160" s="1"/>
      <c r="D160" s="1"/>
      <c r="E160" s="1"/>
      <c r="F160" s="1"/>
      <c r="G160" s="1"/>
      <c r="H160" s="1"/>
    </row>
    <row r="161" spans="3:8" hidden="1" x14ac:dyDescent="0.25">
      <c r="C161" s="1"/>
      <c r="D161" s="1"/>
      <c r="E161" s="1"/>
      <c r="F161" s="1"/>
      <c r="G161" s="1"/>
      <c r="H161" s="1"/>
    </row>
    <row r="162" spans="3:8" hidden="1" x14ac:dyDescent="0.25">
      <c r="C162" s="1"/>
      <c r="D162" s="1"/>
      <c r="E162" s="1"/>
      <c r="F162" s="1"/>
      <c r="G162" s="1"/>
      <c r="H162" s="1"/>
    </row>
    <row r="163" spans="3:8" hidden="1" x14ac:dyDescent="0.25">
      <c r="C163" s="1"/>
      <c r="D163" s="1"/>
      <c r="E163" s="1"/>
      <c r="F163" s="1"/>
      <c r="G163" s="1"/>
      <c r="H163" s="1"/>
    </row>
    <row r="164" spans="3:8" hidden="1" x14ac:dyDescent="0.25">
      <c r="C164" s="1"/>
      <c r="D164" s="1"/>
      <c r="E164" s="1"/>
      <c r="F164" s="1"/>
      <c r="G164" s="1"/>
      <c r="H164" s="1"/>
    </row>
    <row r="165" spans="3:8" hidden="1" x14ac:dyDescent="0.25">
      <c r="C165" s="1"/>
      <c r="D165" s="1"/>
      <c r="E165" s="1"/>
      <c r="F165" s="1"/>
      <c r="G165" s="1"/>
      <c r="H165" s="1"/>
    </row>
    <row r="166" spans="3:8" hidden="1" x14ac:dyDescent="0.25">
      <c r="C166" s="1"/>
      <c r="D166" s="1"/>
      <c r="E166" s="1"/>
      <c r="F166" s="1"/>
      <c r="G166" s="1"/>
      <c r="H166" s="1"/>
    </row>
    <row r="167" spans="3:8" hidden="1" x14ac:dyDescent="0.25">
      <c r="C167" s="1"/>
      <c r="D167" s="1"/>
      <c r="E167" s="1"/>
      <c r="F167" s="1"/>
      <c r="G167" s="1"/>
      <c r="H167" s="1"/>
    </row>
    <row r="168" spans="3:8" hidden="1" x14ac:dyDescent="0.25">
      <c r="C168" s="1"/>
      <c r="D168" s="1"/>
      <c r="E168" s="1"/>
      <c r="F168" s="1"/>
      <c r="G168" s="1"/>
      <c r="H168" s="1"/>
    </row>
    <row r="169" spans="3:8" hidden="1" x14ac:dyDescent="0.25">
      <c r="C169" s="1"/>
      <c r="D169" s="1"/>
      <c r="E169" s="1"/>
      <c r="F169" s="1"/>
      <c r="G169" s="1"/>
      <c r="H169" s="1"/>
    </row>
    <row r="170" spans="3:8" hidden="1" x14ac:dyDescent="0.25">
      <c r="C170" s="1"/>
      <c r="D170" s="1"/>
      <c r="E170" s="1"/>
      <c r="F170" s="1"/>
      <c r="G170" s="1"/>
      <c r="H170" s="1"/>
    </row>
    <row r="171" spans="3:8" hidden="1" x14ac:dyDescent="0.25">
      <c r="C171" s="1"/>
      <c r="D171" s="1"/>
      <c r="E171" s="1"/>
      <c r="F171" s="1"/>
      <c r="G171" s="1"/>
      <c r="H171" s="1"/>
    </row>
    <row r="172" spans="3:8" hidden="1" x14ac:dyDescent="0.25">
      <c r="C172" s="1"/>
      <c r="D172" s="1"/>
      <c r="E172" s="1"/>
      <c r="F172" s="1"/>
      <c r="G172" s="1"/>
      <c r="H172" s="1"/>
    </row>
    <row r="173" spans="3:8" hidden="1" x14ac:dyDescent="0.25">
      <c r="C173" s="1"/>
      <c r="D173" s="1"/>
      <c r="E173" s="1"/>
      <c r="F173" s="1"/>
      <c r="G173" s="1"/>
      <c r="H173" s="1"/>
    </row>
    <row r="174" spans="3:8" hidden="1" x14ac:dyDescent="0.25">
      <c r="C174" s="1"/>
      <c r="D174" s="1"/>
      <c r="E174" s="1"/>
      <c r="F174" s="1"/>
      <c r="G174" s="1"/>
      <c r="H174" s="1"/>
    </row>
    <row r="175" spans="3:8" hidden="1" x14ac:dyDescent="0.25">
      <c r="C175" s="1"/>
      <c r="D175" s="1"/>
      <c r="E175" s="1"/>
      <c r="F175" s="1"/>
      <c r="G175" s="1"/>
      <c r="H175" s="1"/>
    </row>
    <row r="176" spans="3:8" hidden="1" x14ac:dyDescent="0.25">
      <c r="C176" s="1"/>
      <c r="D176" s="1"/>
      <c r="E176" s="1"/>
      <c r="F176" s="1"/>
      <c r="G176" s="1"/>
      <c r="H176" s="1"/>
    </row>
    <row r="177" spans="3:8" hidden="1" x14ac:dyDescent="0.25">
      <c r="C177" s="1"/>
      <c r="D177" s="1"/>
      <c r="E177" s="1"/>
      <c r="F177" s="1"/>
      <c r="G177" s="1"/>
      <c r="H177" s="1"/>
    </row>
    <row r="178" spans="3:8" hidden="1" x14ac:dyDescent="0.25">
      <c r="C178" s="1"/>
      <c r="D178" s="1"/>
      <c r="E178" s="1"/>
      <c r="F178" s="1"/>
      <c r="G178" s="1"/>
      <c r="H178" s="1"/>
    </row>
    <row r="179" spans="3:8" hidden="1" x14ac:dyDescent="0.25">
      <c r="C179" s="1"/>
      <c r="D179" s="1"/>
      <c r="E179" s="1"/>
      <c r="F179" s="1"/>
      <c r="G179" s="1"/>
      <c r="H179" s="1"/>
    </row>
    <row r="180" spans="3:8" hidden="1" x14ac:dyDescent="0.25">
      <c r="C180" s="1"/>
      <c r="D180" s="1"/>
      <c r="E180" s="1"/>
      <c r="F180" s="1"/>
      <c r="G180" s="1"/>
      <c r="H180" s="1"/>
    </row>
    <row r="181" spans="3:8" hidden="1" x14ac:dyDescent="0.25">
      <c r="C181" s="1"/>
      <c r="D181" s="1"/>
      <c r="E181" s="1"/>
      <c r="F181" s="1"/>
      <c r="G181" s="1"/>
      <c r="H181" s="1"/>
    </row>
    <row r="182" spans="3:8" hidden="1" x14ac:dyDescent="0.25">
      <c r="C182" s="1"/>
      <c r="D182" s="1"/>
      <c r="E182" s="1"/>
      <c r="F182" s="1"/>
      <c r="G182" s="1"/>
      <c r="H182" s="1"/>
    </row>
    <row r="183" spans="3:8" hidden="1" x14ac:dyDescent="0.25">
      <c r="C183" s="1"/>
      <c r="D183" s="1"/>
      <c r="E183" s="1"/>
      <c r="F183" s="1"/>
      <c r="G183" s="1"/>
      <c r="H183" s="1"/>
    </row>
    <row r="184" spans="3:8" hidden="1" x14ac:dyDescent="0.25">
      <c r="C184" s="1"/>
      <c r="D184" s="1"/>
      <c r="E184" s="1"/>
      <c r="F184" s="1"/>
      <c r="G184" s="1"/>
      <c r="H184" s="1"/>
    </row>
    <row r="185" spans="3:8" hidden="1" x14ac:dyDescent="0.25">
      <c r="C185" s="1"/>
      <c r="D185" s="1"/>
      <c r="E185" s="1"/>
      <c r="F185" s="1"/>
      <c r="G185" s="1"/>
      <c r="H185" s="1"/>
    </row>
    <row r="186" spans="3:8" hidden="1" x14ac:dyDescent="0.25">
      <c r="C186" s="1"/>
      <c r="D186" s="1"/>
      <c r="E186" s="1"/>
      <c r="F186" s="1"/>
      <c r="G186" s="1"/>
      <c r="H186" s="1"/>
    </row>
    <row r="187" spans="3:8" hidden="1" x14ac:dyDescent="0.25">
      <c r="C187" s="1"/>
      <c r="D187" s="1"/>
      <c r="E187" s="1"/>
      <c r="F187" s="1"/>
      <c r="G187" s="1"/>
      <c r="H187" s="1"/>
    </row>
    <row r="188" spans="3:8" hidden="1" x14ac:dyDescent="0.25">
      <c r="C188" s="1"/>
      <c r="D188" s="1"/>
      <c r="E188" s="1"/>
      <c r="F188" s="1"/>
      <c r="G188" s="1"/>
      <c r="H188" s="1"/>
    </row>
    <row r="189" spans="3:8" hidden="1" x14ac:dyDescent="0.25">
      <c r="C189" s="1"/>
      <c r="D189" s="1"/>
      <c r="E189" s="1"/>
      <c r="F189" s="1"/>
      <c r="G189" s="1"/>
      <c r="H189" s="1"/>
    </row>
    <row r="190" spans="3:8" hidden="1" x14ac:dyDescent="0.25">
      <c r="C190" s="1"/>
      <c r="D190" s="1"/>
      <c r="E190" s="1"/>
      <c r="F190" s="1"/>
      <c r="G190" s="1"/>
      <c r="H190" s="1"/>
    </row>
    <row r="191" spans="3:8" hidden="1" x14ac:dyDescent="0.25">
      <c r="C191" s="1"/>
      <c r="D191" s="1"/>
      <c r="E191" s="1"/>
      <c r="F191" s="1"/>
      <c r="G191" s="1"/>
      <c r="H191" s="1"/>
    </row>
    <row r="192" spans="3:8" hidden="1" x14ac:dyDescent="0.25">
      <c r="C192" s="1"/>
      <c r="D192" s="1"/>
      <c r="E192" s="1"/>
      <c r="F192" s="1"/>
      <c r="G192" s="1"/>
      <c r="H192" s="1"/>
    </row>
    <row r="193" spans="3:8" hidden="1" x14ac:dyDescent="0.25">
      <c r="C193" s="1"/>
      <c r="D193" s="1"/>
      <c r="E193" s="1"/>
      <c r="F193" s="1"/>
      <c r="G193" s="1"/>
      <c r="H193" s="1"/>
    </row>
    <row r="194" spans="3:8" hidden="1" x14ac:dyDescent="0.25">
      <c r="C194" s="1"/>
      <c r="D194" s="1"/>
      <c r="E194" s="1"/>
      <c r="F194" s="1"/>
      <c r="G194" s="1"/>
      <c r="H194" s="1"/>
    </row>
    <row r="195" spans="3:8" hidden="1" x14ac:dyDescent="0.25">
      <c r="C195" s="1"/>
      <c r="D195" s="1"/>
      <c r="E195" s="1"/>
      <c r="F195" s="1"/>
      <c r="G195" s="1"/>
      <c r="H195" s="1"/>
    </row>
    <row r="196" spans="3:8" hidden="1" x14ac:dyDescent="0.25">
      <c r="C196" s="1"/>
      <c r="D196" s="1"/>
      <c r="E196" s="1"/>
      <c r="F196" s="1"/>
      <c r="G196" s="1"/>
      <c r="H196" s="1"/>
    </row>
    <row r="197" spans="3:8" hidden="1" x14ac:dyDescent="0.25">
      <c r="C197" s="1"/>
      <c r="D197" s="1"/>
      <c r="E197" s="1"/>
      <c r="F197" s="1"/>
      <c r="G197" s="1"/>
      <c r="H197" s="1"/>
    </row>
    <row r="198" spans="3:8" hidden="1" x14ac:dyDescent="0.25">
      <c r="C198" s="1"/>
      <c r="D198" s="1"/>
      <c r="E198" s="1"/>
      <c r="F198" s="1"/>
      <c r="G198" s="1"/>
      <c r="H198" s="1"/>
    </row>
    <row r="199" spans="3:8" hidden="1" x14ac:dyDescent="0.25">
      <c r="C199" s="1"/>
      <c r="D199" s="1"/>
      <c r="E199" s="1"/>
      <c r="F199" s="1"/>
      <c r="G199" s="1"/>
      <c r="H199" s="1"/>
    </row>
    <row r="200" spans="3:8" hidden="1" x14ac:dyDescent="0.25">
      <c r="C200" s="1"/>
      <c r="D200" s="1"/>
      <c r="E200" s="1"/>
      <c r="F200" s="1"/>
      <c r="G200" s="1"/>
      <c r="H200" s="1"/>
    </row>
    <row r="201" spans="3:8" hidden="1" x14ac:dyDescent="0.25">
      <c r="C201" s="1"/>
      <c r="D201" s="1"/>
      <c r="E201" s="1"/>
      <c r="F201" s="1"/>
      <c r="G201" s="1"/>
      <c r="H201" s="1"/>
    </row>
    <row r="202" spans="3:8" hidden="1" x14ac:dyDescent="0.25">
      <c r="C202" s="1"/>
      <c r="D202" s="1"/>
      <c r="E202" s="1"/>
      <c r="F202" s="1"/>
      <c r="G202" s="1"/>
      <c r="H202" s="1"/>
    </row>
    <row r="203" spans="3:8" hidden="1" x14ac:dyDescent="0.25">
      <c r="C203" s="1"/>
      <c r="D203" s="1"/>
      <c r="E203" s="1"/>
      <c r="F203" s="1"/>
      <c r="G203" s="1"/>
      <c r="H203" s="1"/>
    </row>
    <row r="204" spans="3:8" hidden="1" x14ac:dyDescent="0.25">
      <c r="C204" s="1"/>
      <c r="D204" s="1"/>
      <c r="E204" s="1"/>
      <c r="F204" s="1"/>
      <c r="G204" s="1"/>
      <c r="H204" s="1"/>
    </row>
    <row r="205" spans="3:8" hidden="1" x14ac:dyDescent="0.25">
      <c r="C205" s="1"/>
      <c r="D205" s="1"/>
      <c r="E205" s="1"/>
      <c r="F205" s="1"/>
      <c r="G205" s="1"/>
      <c r="H205" s="1"/>
    </row>
    <row r="206" spans="3:8" hidden="1" x14ac:dyDescent="0.25">
      <c r="C206" s="1"/>
      <c r="D206" s="1"/>
      <c r="E206" s="1"/>
      <c r="F206" s="1"/>
      <c r="G206" s="1"/>
      <c r="H206" s="1"/>
    </row>
    <row r="207" spans="3:8" hidden="1" x14ac:dyDescent="0.25">
      <c r="C207" s="1"/>
      <c r="D207" s="1"/>
      <c r="E207" s="1"/>
      <c r="F207" s="1"/>
      <c r="G207" s="1"/>
      <c r="H207" s="1"/>
    </row>
    <row r="208" spans="3:8" hidden="1" x14ac:dyDescent="0.25">
      <c r="C208" s="1"/>
      <c r="D208" s="1"/>
      <c r="E208" s="1"/>
      <c r="F208" s="1"/>
      <c r="G208" s="1"/>
      <c r="H208" s="1"/>
    </row>
    <row r="209" spans="3:8" hidden="1" x14ac:dyDescent="0.25">
      <c r="C209" s="1"/>
      <c r="D209" s="1"/>
      <c r="E209" s="1"/>
      <c r="F209" s="1"/>
      <c r="G209" s="1"/>
      <c r="H209" s="1"/>
    </row>
    <row r="210" spans="3:8" hidden="1" x14ac:dyDescent="0.25">
      <c r="C210" s="1"/>
      <c r="D210" s="1"/>
      <c r="E210" s="1"/>
      <c r="F210" s="1"/>
      <c r="G210" s="1"/>
      <c r="H210" s="1"/>
    </row>
    <row r="211" spans="3:8" hidden="1" x14ac:dyDescent="0.25">
      <c r="C211" s="1"/>
      <c r="D211" s="1"/>
      <c r="E211" s="1"/>
      <c r="F211" s="1"/>
      <c r="G211" s="1"/>
      <c r="H211" s="1"/>
    </row>
    <row r="212" spans="3:8" hidden="1" x14ac:dyDescent="0.25">
      <c r="C212" s="1"/>
      <c r="D212" s="1"/>
      <c r="E212" s="1"/>
      <c r="F212" s="1"/>
      <c r="G212" s="1"/>
      <c r="H212" s="1"/>
    </row>
    <row r="213" spans="3:8" hidden="1" x14ac:dyDescent="0.25">
      <c r="C213" s="1"/>
      <c r="D213" s="1"/>
      <c r="E213" s="1"/>
      <c r="F213" s="1"/>
      <c r="G213" s="1"/>
      <c r="H213" s="1"/>
    </row>
    <row r="214" spans="3:8" hidden="1" x14ac:dyDescent="0.25">
      <c r="C214" s="1"/>
      <c r="D214" s="1"/>
      <c r="E214" s="1"/>
      <c r="F214" s="1"/>
      <c r="G214" s="1"/>
      <c r="H214" s="1"/>
    </row>
    <row r="215" spans="3:8" hidden="1" x14ac:dyDescent="0.25">
      <c r="C215" s="1"/>
      <c r="D215" s="1"/>
      <c r="E215" s="1"/>
      <c r="F215" s="1"/>
      <c r="G215" s="1"/>
      <c r="H215" s="1"/>
    </row>
    <row r="216" spans="3:8" hidden="1" x14ac:dyDescent="0.25">
      <c r="C216" s="1"/>
      <c r="D216" s="1"/>
      <c r="E216" s="1"/>
      <c r="F216" s="1"/>
      <c r="G216" s="1"/>
      <c r="H216" s="1"/>
    </row>
    <row r="217" spans="3:8" hidden="1" x14ac:dyDescent="0.25">
      <c r="C217" s="1"/>
      <c r="D217" s="1"/>
      <c r="E217" s="1"/>
      <c r="F217" s="1"/>
      <c r="G217" s="1"/>
      <c r="H217" s="1"/>
    </row>
  </sheetData>
  <mergeCells count="2">
    <mergeCell ref="B8:H8"/>
    <mergeCell ref="B9:H9"/>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2B2-E1F6-40CA-AE5D-E8A91A5B0301}">
  <dimension ref="A1:H31"/>
  <sheetViews>
    <sheetView workbookViewId="0">
      <selection activeCell="B11" sqref="B11"/>
    </sheetView>
  </sheetViews>
  <sheetFormatPr baseColWidth="10" defaultColWidth="0" defaultRowHeight="15" zeroHeight="1" x14ac:dyDescent="0.25"/>
  <cols>
    <col min="1" max="1" width="2.7109375" customWidth="1"/>
    <col min="2" max="2" width="42.140625" customWidth="1"/>
    <col min="3" max="3" width="10.85546875" customWidth="1"/>
    <col min="4" max="4" width="11.42578125" customWidth="1"/>
    <col min="5" max="5" width="12.7109375" bestFit="1" customWidth="1"/>
    <col min="6" max="6" width="11.85546875" bestFit="1" customWidth="1"/>
    <col min="7" max="7" width="12.5703125" customWidth="1"/>
    <col min="8" max="8" width="1.140625" customWidth="1"/>
    <col min="9" max="16384" width="11.42578125" hidden="1"/>
  </cols>
  <sheetData>
    <row r="1" spans="2:7" x14ac:dyDescent="0.25"/>
    <row r="2" spans="2:7" x14ac:dyDescent="0.25"/>
    <row r="3" spans="2:7" x14ac:dyDescent="0.25"/>
    <row r="4" spans="2:7" x14ac:dyDescent="0.25"/>
    <row r="5" spans="2:7" x14ac:dyDescent="0.25"/>
    <row r="6" spans="2:7" x14ac:dyDescent="0.25"/>
    <row r="7" spans="2:7" ht="15.75" thickBot="1" x14ac:dyDescent="0.3"/>
    <row r="8" spans="2:7" ht="15.75" customHeight="1" x14ac:dyDescent="0.25">
      <c r="B8" s="136" t="s">
        <v>30</v>
      </c>
      <c r="C8" s="137"/>
      <c r="D8" s="137"/>
      <c r="E8" s="137"/>
      <c r="F8" s="137"/>
      <c r="G8" s="138"/>
    </row>
    <row r="9" spans="2:7" ht="15" customHeight="1" thickBot="1" x14ac:dyDescent="0.3">
      <c r="B9" s="139"/>
      <c r="C9" s="140"/>
      <c r="D9" s="140"/>
      <c r="E9" s="140"/>
      <c r="F9" s="140"/>
      <c r="G9" s="141"/>
    </row>
    <row r="10" spans="2:7" ht="16.5" thickBot="1" x14ac:dyDescent="0.3">
      <c r="B10" s="142"/>
      <c r="C10" s="143">
        <v>2022</v>
      </c>
      <c r="D10" s="143">
        <v>2023</v>
      </c>
      <c r="E10" s="143">
        <v>2024</v>
      </c>
      <c r="F10" s="144">
        <v>2025</v>
      </c>
      <c r="G10" s="145" t="s">
        <v>27</v>
      </c>
    </row>
    <row r="11" spans="2:7" ht="15.75" x14ac:dyDescent="0.25">
      <c r="B11" s="104" t="s">
        <v>28</v>
      </c>
      <c r="C11" s="45"/>
      <c r="D11" s="45"/>
      <c r="E11" s="45"/>
      <c r="F11" s="60"/>
      <c r="G11" s="59"/>
    </row>
    <row r="12" spans="2:7" x14ac:dyDescent="0.25">
      <c r="B12" s="105" t="s">
        <v>41</v>
      </c>
      <c r="C12" s="27">
        <v>70000000</v>
      </c>
      <c r="D12" s="27">
        <v>80000000</v>
      </c>
      <c r="E12" s="27">
        <v>100000000</v>
      </c>
      <c r="F12" s="28">
        <v>120000000</v>
      </c>
      <c r="G12" s="53">
        <f>SUM(C12:F12)</f>
        <v>370000000</v>
      </c>
    </row>
    <row r="13" spans="2:7" x14ac:dyDescent="0.25">
      <c r="B13" s="106" t="s">
        <v>26</v>
      </c>
      <c r="C13" s="49">
        <v>-20000000</v>
      </c>
      <c r="D13" s="49">
        <v>-22000000</v>
      </c>
      <c r="E13" s="49">
        <v>-24000000</v>
      </c>
      <c r="F13" s="52">
        <v>-25481000</v>
      </c>
      <c r="G13" s="54">
        <f t="shared" ref="G13:G14" si="0">SUM(C13:F13)</f>
        <v>-91481000</v>
      </c>
    </row>
    <row r="14" spans="2:7" x14ac:dyDescent="0.25">
      <c r="B14" s="105" t="s">
        <v>47</v>
      </c>
      <c r="C14" s="44">
        <f>+C12+C13</f>
        <v>50000000</v>
      </c>
      <c r="D14" s="44">
        <f>+D12+D13</f>
        <v>58000000</v>
      </c>
      <c r="E14" s="44">
        <f t="shared" ref="E14:F14" si="1">+E12+E13</f>
        <v>76000000</v>
      </c>
      <c r="F14" s="50">
        <f t="shared" si="1"/>
        <v>94519000</v>
      </c>
      <c r="G14" s="53">
        <f t="shared" si="0"/>
        <v>278519000</v>
      </c>
    </row>
    <row r="15" spans="2:7" x14ac:dyDescent="0.25">
      <c r="B15" s="105" t="s">
        <v>25</v>
      </c>
      <c r="C15" s="27">
        <v>8000000</v>
      </c>
      <c r="D15" s="27">
        <v>20000000</v>
      </c>
      <c r="E15" s="27">
        <v>40000000</v>
      </c>
      <c r="F15" s="28">
        <v>35000000</v>
      </c>
      <c r="G15" s="53">
        <f>SUM(C15:F15)</f>
        <v>103000000</v>
      </c>
    </row>
    <row r="16" spans="2:7" x14ac:dyDescent="0.25">
      <c r="B16" s="107" t="s">
        <v>57</v>
      </c>
      <c r="C16" s="44">
        <f>+C12+C15</f>
        <v>78000000</v>
      </c>
      <c r="D16" s="44">
        <f>+C16+D12+D15</f>
        <v>178000000</v>
      </c>
      <c r="E16" s="44">
        <f t="shared" ref="E16:F16" si="2">+D16+E12+E15</f>
        <v>318000000</v>
      </c>
      <c r="F16" s="50">
        <f t="shared" si="2"/>
        <v>473000000</v>
      </c>
      <c r="G16" s="53">
        <f>+G12+G15</f>
        <v>473000000</v>
      </c>
    </row>
    <row r="17" spans="2:8" x14ac:dyDescent="0.25">
      <c r="B17" s="106" t="s">
        <v>53</v>
      </c>
      <c r="C17" s="48">
        <f>+C15/C16*C13</f>
        <v>-2051282.0512820513</v>
      </c>
      <c r="D17" s="48">
        <f>+D15/D16*(C13+D13+C17)</f>
        <v>-4949582.2529530386</v>
      </c>
      <c r="E17" s="48">
        <f>+E15/E16*(+D18+E13)</f>
        <v>-9182498.6546207648</v>
      </c>
      <c r="F17" s="51">
        <f>+F15/F16*(E18+F13)</f>
        <v>-7966707.6185199898</v>
      </c>
      <c r="G17" s="54">
        <f>SUM(C17:F17)</f>
        <v>-24150070.577375844</v>
      </c>
    </row>
    <row r="18" spans="2:8" x14ac:dyDescent="0.25">
      <c r="B18" s="106" t="s">
        <v>54</v>
      </c>
      <c r="C18" s="49">
        <f>+C17+C13</f>
        <v>-22051282.051282052</v>
      </c>
      <c r="D18" s="49">
        <f>+C18+D13+D17</f>
        <v>-49000864.304235086</v>
      </c>
      <c r="E18" s="49">
        <f>+D18+E13+E17</f>
        <v>-82183362.958855852</v>
      </c>
      <c r="F18" s="52">
        <f>+E18+F13+F17</f>
        <v>-115631070.57737584</v>
      </c>
      <c r="G18" s="55">
        <f>+F18</f>
        <v>-115631070.57737584</v>
      </c>
    </row>
    <row r="19" spans="2:8" ht="15.75" thickBot="1" x14ac:dyDescent="0.3">
      <c r="B19" s="108" t="s">
        <v>55</v>
      </c>
      <c r="C19" s="47">
        <f>+C12+C15+C18</f>
        <v>55948717.948717952</v>
      </c>
      <c r="D19" s="47">
        <f>+D16+D18</f>
        <v>128999135.69576491</v>
      </c>
      <c r="E19" s="47">
        <f t="shared" ref="E19:F19" si="3">+E16+E18</f>
        <v>235816637.04114413</v>
      </c>
      <c r="F19" s="58">
        <f t="shared" si="3"/>
        <v>357368929.42262417</v>
      </c>
      <c r="G19" s="56">
        <f>+F19</f>
        <v>357368929.42262417</v>
      </c>
    </row>
    <row r="20" spans="2:8" ht="15.75" thickBot="1" x14ac:dyDescent="0.3">
      <c r="B20" s="135"/>
      <c r="C20" s="1"/>
      <c r="D20" s="1"/>
      <c r="E20" s="1"/>
      <c r="F20" s="1"/>
      <c r="G20" s="2"/>
    </row>
    <row r="21" spans="2:8" ht="16.5" thickBot="1" x14ac:dyDescent="0.3">
      <c r="B21" s="109" t="s">
        <v>52</v>
      </c>
      <c r="C21" s="97"/>
      <c r="D21" s="97"/>
      <c r="E21" s="97"/>
      <c r="F21" s="98">
        <v>2025</v>
      </c>
      <c r="G21" s="99">
        <v>2026</v>
      </c>
    </row>
    <row r="22" spans="2:8" x14ac:dyDescent="0.25">
      <c r="B22" s="110" t="s">
        <v>50</v>
      </c>
      <c r="C22" s="100">
        <v>0</v>
      </c>
      <c r="D22" s="100">
        <v>0</v>
      </c>
      <c r="E22" s="100">
        <v>0</v>
      </c>
      <c r="F22" s="96">
        <v>-278519000</v>
      </c>
      <c r="G22" s="101">
        <f>+G14+F22</f>
        <v>0</v>
      </c>
    </row>
    <row r="23" spans="2:8" x14ac:dyDescent="0.25">
      <c r="B23" s="105" t="s">
        <v>58</v>
      </c>
      <c r="C23" s="27">
        <v>0</v>
      </c>
      <c r="D23" s="27">
        <v>0</v>
      </c>
      <c r="E23" s="27">
        <v>0</v>
      </c>
      <c r="G23" s="102">
        <f>+G13</f>
        <v>-91481000</v>
      </c>
    </row>
    <row r="24" spans="2:8" x14ac:dyDescent="0.25">
      <c r="B24" s="105" t="s">
        <v>48</v>
      </c>
      <c r="C24" s="27">
        <v>0</v>
      </c>
      <c r="D24" s="27">
        <v>0</v>
      </c>
      <c r="E24" s="27">
        <v>0</v>
      </c>
      <c r="G24" s="102">
        <f>+G17</f>
        <v>-24150070.577375844</v>
      </c>
    </row>
    <row r="25" spans="2:8" x14ac:dyDescent="0.25">
      <c r="B25" s="105" t="s">
        <v>49</v>
      </c>
      <c r="C25" s="27">
        <v>0</v>
      </c>
      <c r="D25" s="27">
        <v>0</v>
      </c>
      <c r="E25" s="27">
        <v>0</v>
      </c>
      <c r="F25" s="28">
        <v>-78849929</v>
      </c>
      <c r="G25" s="57">
        <f>+G15+F25+G24</f>
        <v>0.42262415587902069</v>
      </c>
      <c r="H25" s="1"/>
    </row>
    <row r="26" spans="2:8" ht="15.75" thickBot="1" x14ac:dyDescent="0.3">
      <c r="B26" s="108" t="s">
        <v>51</v>
      </c>
      <c r="C26" s="47">
        <f>+C16</f>
        <v>78000000</v>
      </c>
      <c r="D26" s="47">
        <f t="shared" ref="D26:E26" si="4">+D16</f>
        <v>178000000</v>
      </c>
      <c r="E26" s="47">
        <f t="shared" si="4"/>
        <v>318000000</v>
      </c>
      <c r="F26" s="58">
        <f>SUM(F22:F25)</f>
        <v>-357368929</v>
      </c>
      <c r="G26" s="103">
        <f>SUM(G22:G25)</f>
        <v>-115631070.15475169</v>
      </c>
      <c r="H26" s="1"/>
    </row>
    <row r="27" spans="2:8" x14ac:dyDescent="0.25">
      <c r="C27" s="1"/>
      <c r="D27" s="1"/>
      <c r="E27" s="1"/>
      <c r="F27" s="1"/>
    </row>
    <row r="28" spans="2:8" x14ac:dyDescent="0.25">
      <c r="B28" t="s">
        <v>46</v>
      </c>
    </row>
    <row r="29" spans="2:8" x14ac:dyDescent="0.25">
      <c r="B29" t="s">
        <v>40</v>
      </c>
    </row>
    <row r="30" spans="2:8" x14ac:dyDescent="0.25">
      <c r="B30" s="125" t="s">
        <v>59</v>
      </c>
      <c r="C30" s="125"/>
      <c r="D30" s="125"/>
      <c r="E30" s="125"/>
      <c r="F30" s="125"/>
      <c r="G30" s="125"/>
    </row>
    <row r="31" spans="2:8" x14ac:dyDescent="0.25">
      <c r="B31" s="125"/>
      <c r="C31" s="125"/>
      <c r="D31" s="125"/>
      <c r="E31" s="125"/>
      <c r="F31" s="125"/>
      <c r="G31" s="125"/>
    </row>
  </sheetData>
  <mergeCells count="3">
    <mergeCell ref="B8:G8"/>
    <mergeCell ref="B9:G9"/>
    <mergeCell ref="B30:G31"/>
  </mergeCells>
  <pageMargins left="0.7" right="0.7" top="0.75" bottom="0.75" header="0.3" footer="0.3"/>
  <ignoredErrors>
    <ignoredError sqref="F26" formulaRange="1"/>
    <ignoredError sqref="G16"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APORTES VOL. A FONDOS DE PENS</vt:lpstr>
      <vt:lpstr>MOV APORTES VOLUNT F. DE PENS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Hildebrando Gil Builes</dc:creator>
  <cp:lastModifiedBy>Marcela Romo</cp:lastModifiedBy>
  <dcterms:created xsi:type="dcterms:W3CDTF">2026-03-04T21:46:47Z</dcterms:created>
  <dcterms:modified xsi:type="dcterms:W3CDTF">2026-03-20T17:13:19Z</dcterms:modified>
</cp:coreProperties>
</file>